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showInkAnnotation="0"/>
  <mc:AlternateContent xmlns:mc="http://schemas.openxmlformats.org/markup-compatibility/2006">
    <mc:Choice Requires="x15">
      <x15ac:absPath xmlns:x15ac="http://schemas.microsoft.com/office/spreadsheetml/2010/11/ac" url="/Users/pooch/Documents/Home/Financial/Retirement and Investing/Mom and Dad/"/>
    </mc:Choice>
  </mc:AlternateContent>
  <bookViews>
    <workbookView xWindow="5540" yWindow="460" windowWidth="43380" windowHeight="23540" tabRatio="500"/>
  </bookViews>
  <sheets>
    <sheet name="Result Page" sheetId="1" r:id="rId1"/>
    <sheet name="Data Page" sheetId="2" r:id="rId2"/>
  </sheets>
  <calcPr calcId="15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M40" i="2" l="1"/>
  <c r="M57" i="2"/>
  <c r="M58" i="2"/>
  <c r="H8" i="1"/>
  <c r="M59" i="2"/>
  <c r="H9" i="1"/>
  <c r="M60" i="2"/>
  <c r="H10" i="1"/>
  <c r="M61" i="2"/>
  <c r="H11" i="1"/>
  <c r="M62" i="2"/>
  <c r="H12" i="1"/>
  <c r="M63" i="2"/>
  <c r="H13" i="1"/>
  <c r="M64" i="2"/>
  <c r="H14" i="1"/>
  <c r="M65" i="2"/>
  <c r="H15" i="1"/>
  <c r="M66" i="2"/>
  <c r="H16" i="1"/>
  <c r="M67" i="2"/>
  <c r="H17" i="1"/>
  <c r="H7" i="1"/>
  <c r="L40" i="2"/>
  <c r="L57" i="2"/>
  <c r="L58" i="2"/>
  <c r="L59" i="2"/>
  <c r="L60" i="2"/>
  <c r="L61" i="2"/>
  <c r="L62" i="2"/>
  <c r="L63" i="2"/>
  <c r="L64" i="2"/>
  <c r="L65" i="2"/>
  <c r="L66" i="2"/>
  <c r="L67" i="2"/>
  <c r="G17" i="1"/>
  <c r="G16" i="1"/>
  <c r="G15" i="1"/>
  <c r="G14" i="1"/>
  <c r="G13" i="1"/>
  <c r="G12" i="1"/>
  <c r="G11" i="1"/>
  <c r="G10" i="1"/>
  <c r="G9" i="1"/>
  <c r="G8" i="1"/>
  <c r="G7" i="1"/>
  <c r="K40" i="2"/>
  <c r="K57" i="2"/>
  <c r="K58" i="2"/>
  <c r="F8" i="1"/>
  <c r="K59" i="2"/>
  <c r="F9" i="1"/>
  <c r="K60" i="2"/>
  <c r="F10" i="1"/>
  <c r="K61" i="2"/>
  <c r="F11" i="1"/>
  <c r="K62" i="2"/>
  <c r="F12" i="1"/>
  <c r="K63" i="2"/>
  <c r="F13" i="1"/>
  <c r="K64" i="2"/>
  <c r="F14" i="1"/>
  <c r="K65" i="2"/>
  <c r="F15" i="1"/>
  <c r="K66" i="2"/>
  <c r="F16" i="1"/>
  <c r="K67" i="2"/>
  <c r="F17" i="1"/>
  <c r="F7" i="1"/>
  <c r="E40" i="2"/>
  <c r="E57" i="2"/>
  <c r="E58" i="2"/>
  <c r="D8" i="1"/>
  <c r="E59" i="2"/>
  <c r="D9" i="1"/>
  <c r="E60" i="2"/>
  <c r="D10" i="1"/>
  <c r="E61" i="2"/>
  <c r="D11" i="1"/>
  <c r="E62" i="2"/>
  <c r="D12" i="1"/>
  <c r="E63" i="2"/>
  <c r="D13" i="1"/>
  <c r="E64" i="2"/>
  <c r="D14" i="1"/>
  <c r="E65" i="2"/>
  <c r="D15" i="1"/>
  <c r="E66" i="2"/>
  <c r="D16" i="1"/>
  <c r="E67" i="2"/>
  <c r="D17" i="1"/>
  <c r="D7" i="1"/>
  <c r="D40" i="2"/>
  <c r="D57" i="2"/>
  <c r="D58" i="2"/>
  <c r="C8" i="1"/>
  <c r="D59" i="2"/>
  <c r="C9" i="1"/>
  <c r="D60" i="2"/>
  <c r="C10" i="1"/>
  <c r="D61" i="2"/>
  <c r="C11" i="1"/>
  <c r="D62" i="2"/>
  <c r="C12" i="1"/>
  <c r="D63" i="2"/>
  <c r="C13" i="1"/>
  <c r="D64" i="2"/>
  <c r="C14" i="1"/>
  <c r="D65" i="2"/>
  <c r="C15" i="1"/>
  <c r="D66" i="2"/>
  <c r="C16" i="1"/>
  <c r="D67" i="2"/>
  <c r="C17" i="1"/>
  <c r="C7" i="1"/>
  <c r="C40" i="2"/>
  <c r="C57" i="2"/>
  <c r="C58" i="2"/>
  <c r="B8" i="1"/>
  <c r="C59" i="2"/>
  <c r="B9" i="1"/>
  <c r="C60" i="2"/>
  <c r="B10" i="1"/>
  <c r="C61" i="2"/>
  <c r="B11" i="1"/>
  <c r="C62" i="2"/>
  <c r="B12" i="1"/>
  <c r="C63" i="2"/>
  <c r="B13" i="1"/>
  <c r="C64" i="2"/>
  <c r="B14" i="1"/>
  <c r="C65" i="2"/>
  <c r="B15" i="1"/>
  <c r="C66" i="2"/>
  <c r="B16" i="1"/>
  <c r="C67" i="2"/>
  <c r="B17" i="1"/>
  <c r="B7" i="1"/>
  <c r="I40" i="2"/>
  <c r="I57" i="2"/>
  <c r="I58" i="2"/>
  <c r="I59" i="2"/>
  <c r="I60" i="2"/>
  <c r="I61" i="2"/>
  <c r="I62" i="2"/>
  <c r="I63" i="2"/>
  <c r="I64" i="2"/>
  <c r="I65" i="2"/>
  <c r="I66" i="2"/>
  <c r="I67" i="2"/>
  <c r="H40" i="2"/>
  <c r="H57" i="2"/>
  <c r="H58" i="2"/>
  <c r="H59" i="2"/>
  <c r="H60" i="2"/>
  <c r="H61" i="2"/>
  <c r="H62" i="2"/>
  <c r="H63" i="2"/>
  <c r="H64" i="2"/>
  <c r="H65" i="2"/>
  <c r="H66" i="2"/>
  <c r="H67" i="2"/>
  <c r="G40" i="2"/>
  <c r="G57" i="2"/>
  <c r="G58" i="2"/>
  <c r="G59" i="2"/>
  <c r="G60" i="2"/>
  <c r="G61" i="2"/>
  <c r="G62" i="2"/>
  <c r="G63" i="2"/>
  <c r="G64" i="2"/>
  <c r="G65" i="2"/>
  <c r="G66" i="2"/>
  <c r="G67" i="2"/>
  <c r="M24" i="2"/>
  <c r="M25" i="2"/>
  <c r="M26" i="2"/>
  <c r="M27" i="2"/>
  <c r="M28" i="2"/>
  <c r="M29" i="2"/>
  <c r="M30" i="2"/>
  <c r="M31" i="2"/>
  <c r="M32" i="2"/>
  <c r="M23" i="2"/>
  <c r="L24" i="2"/>
  <c r="L25" i="2"/>
  <c r="L26" i="2"/>
  <c r="L27" i="2"/>
  <c r="L28" i="2"/>
  <c r="L29" i="2"/>
  <c r="L30" i="2"/>
  <c r="L31" i="2"/>
  <c r="L32" i="2"/>
  <c r="L23" i="2"/>
  <c r="K24" i="2"/>
  <c r="K25" i="2"/>
  <c r="K26" i="2"/>
  <c r="K27" i="2"/>
  <c r="K28" i="2"/>
  <c r="K29" i="2"/>
  <c r="K30" i="2"/>
  <c r="K31" i="2"/>
  <c r="K32" i="2"/>
  <c r="K23" i="2"/>
  <c r="I24" i="2"/>
  <c r="I25" i="2"/>
  <c r="I26" i="2"/>
  <c r="I27" i="2"/>
  <c r="I28" i="2"/>
  <c r="I29" i="2"/>
  <c r="I30" i="2"/>
  <c r="I31" i="2"/>
  <c r="I32" i="2"/>
  <c r="I23" i="2"/>
  <c r="H24" i="2"/>
  <c r="H25" i="2"/>
  <c r="H26" i="2"/>
  <c r="H27" i="2"/>
  <c r="H28" i="2"/>
  <c r="H29" i="2"/>
  <c r="H30" i="2"/>
  <c r="H31" i="2"/>
  <c r="H32" i="2"/>
  <c r="H23" i="2"/>
  <c r="G24" i="2"/>
  <c r="G25" i="2"/>
  <c r="G26" i="2"/>
  <c r="G27" i="2"/>
  <c r="G28" i="2"/>
  <c r="G29" i="2"/>
  <c r="G30" i="2"/>
  <c r="G31" i="2"/>
  <c r="G32" i="2"/>
  <c r="G23" i="2"/>
  <c r="E24" i="2"/>
  <c r="E25" i="2"/>
  <c r="E26" i="2"/>
  <c r="E27" i="2"/>
  <c r="E28" i="2"/>
  <c r="E29" i="2"/>
  <c r="E30" i="2"/>
  <c r="E31" i="2"/>
  <c r="E32" i="2"/>
  <c r="E23" i="2"/>
  <c r="D24" i="2"/>
  <c r="D25" i="2"/>
  <c r="D26" i="2"/>
  <c r="D27" i="2"/>
  <c r="D28" i="2"/>
  <c r="D29" i="2"/>
  <c r="D30" i="2"/>
  <c r="D31" i="2"/>
  <c r="D32" i="2"/>
  <c r="D23" i="2"/>
  <c r="C32" i="2"/>
  <c r="C24" i="2"/>
  <c r="C25" i="2"/>
  <c r="C26" i="2"/>
  <c r="C27" i="2"/>
  <c r="C28" i="2"/>
  <c r="C29" i="2"/>
  <c r="C30" i="2"/>
  <c r="C31" i="2"/>
  <c r="C23" i="2"/>
  <c r="M41" i="2"/>
  <c r="M42" i="2"/>
  <c r="M43" i="2"/>
  <c r="M44" i="2"/>
  <c r="M45" i="2"/>
  <c r="M46" i="2"/>
  <c r="M47" i="2"/>
  <c r="M48" i="2"/>
  <c r="M49" i="2"/>
  <c r="M50" i="2"/>
  <c r="L41" i="2"/>
  <c r="L42" i="2"/>
  <c r="L43" i="2"/>
  <c r="L44" i="2"/>
  <c r="L45" i="2"/>
  <c r="L46" i="2"/>
  <c r="L47" i="2"/>
  <c r="L48" i="2"/>
  <c r="L49" i="2"/>
  <c r="L50" i="2"/>
  <c r="K41" i="2"/>
  <c r="K42" i="2"/>
  <c r="K43" i="2"/>
  <c r="K44" i="2"/>
  <c r="K45" i="2"/>
  <c r="K46" i="2"/>
  <c r="K47" i="2"/>
  <c r="K48" i="2"/>
  <c r="K49" i="2"/>
  <c r="K50" i="2"/>
  <c r="I41" i="2"/>
  <c r="I42" i="2"/>
  <c r="I43" i="2"/>
  <c r="I44" i="2"/>
  <c r="I45" i="2"/>
  <c r="I46" i="2"/>
  <c r="I47" i="2"/>
  <c r="I48" i="2"/>
  <c r="I49" i="2"/>
  <c r="I50" i="2"/>
  <c r="H41" i="2"/>
  <c r="H42" i="2"/>
  <c r="H43" i="2"/>
  <c r="H44" i="2"/>
  <c r="H45" i="2"/>
  <c r="H46" i="2"/>
  <c r="H47" i="2"/>
  <c r="H48" i="2"/>
  <c r="H49" i="2"/>
  <c r="H50" i="2"/>
  <c r="G50" i="2"/>
  <c r="G41" i="2"/>
  <c r="G42" i="2"/>
  <c r="G43" i="2"/>
  <c r="G44" i="2"/>
  <c r="G45" i="2"/>
  <c r="G46" i="2"/>
  <c r="G47" i="2"/>
  <c r="G48" i="2"/>
  <c r="G49" i="2"/>
  <c r="E50" i="2"/>
  <c r="E41" i="2"/>
  <c r="E42" i="2"/>
  <c r="E43" i="2"/>
  <c r="E44" i="2"/>
  <c r="E45" i="2"/>
  <c r="E46" i="2"/>
  <c r="E47" i="2"/>
  <c r="E48" i="2"/>
  <c r="E49" i="2"/>
  <c r="D41" i="2"/>
  <c r="D42" i="2"/>
  <c r="D43" i="2"/>
  <c r="D44" i="2"/>
  <c r="D45" i="2"/>
  <c r="D46" i="2"/>
  <c r="D47" i="2"/>
  <c r="D48" i="2"/>
  <c r="D49" i="2"/>
  <c r="D50" i="2"/>
  <c r="C41" i="2"/>
  <c r="C42" i="2"/>
  <c r="C43" i="2"/>
  <c r="C44" i="2"/>
  <c r="C45" i="2"/>
  <c r="C46" i="2"/>
  <c r="C47" i="2"/>
  <c r="C48" i="2"/>
  <c r="C49" i="2"/>
  <c r="C50" i="2"/>
  <c r="F19" i="1"/>
  <c r="B19" i="1"/>
</calcChain>
</file>

<file path=xl/sharedStrings.xml><?xml version="1.0" encoding="utf-8"?>
<sst xmlns="http://schemas.openxmlformats.org/spreadsheetml/2006/main" count="115" uniqueCount="38">
  <si>
    <t xml:space="preserve">10 years - with fees </t>
  </si>
  <si>
    <t>U.S.</t>
  </si>
  <si>
    <t>International</t>
  </si>
  <si>
    <t>Other</t>
  </si>
  <si>
    <t>Amount of money at 6/24/year</t>
  </si>
  <si>
    <t>FMUEX</t>
  </si>
  <si>
    <t>FMNEX</t>
  </si>
  <si>
    <t>FMFIX</t>
  </si>
  <si>
    <t>VTSAX</t>
  </si>
  <si>
    <t>VTIAX</t>
  </si>
  <si>
    <t>VBTLX</t>
  </si>
  <si>
    <t>Notes about comparison:</t>
  </si>
  <si>
    <t>Notes about calculation:</t>
  </si>
  <si>
    <t>Notes about results</t>
  </si>
  <si>
    <t>Matson</t>
  </si>
  <si>
    <t>Vanguard</t>
  </si>
  <si>
    <t>VTSMX</t>
  </si>
  <si>
    <t>VGTSX</t>
  </si>
  <si>
    <t>VBMFX</t>
  </si>
  <si>
    <t>Base Data</t>
  </si>
  <si>
    <t>10 years - no fees</t>
  </si>
  <si>
    <t>Directly from Morningstar</t>
  </si>
  <si>
    <t>0.75% management fee (AUM)</t>
  </si>
  <si>
    <t>0.3% management fee (AUM)</t>
  </si>
  <si>
    <t>Expense ratios: 0.85%, 1.01%, 0.74%</t>
  </si>
  <si>
    <t>Expense ratios: 0.04%, 0.11%, 0.05%</t>
  </si>
  <si>
    <t xml:space="preserve">It may not be fair to actually compare the performance of these funds (especially FMFIX and VBTLX) because they may contain very different classes of stocks/bonds and therefore carry very different risks, but he seemed to compare, so I'll operate under his assumption that a comparison is reasonable. Note that the Vanguard funds being used have a $10,000 buy-in minimum to get these especially low (0.04%) expense ratios, but you're well above that buy-in. With all these caveats, here's a 10 year comparison starting at what may as well be a random day. </t>
  </si>
  <si>
    <t>Scale Multiplier</t>
  </si>
  <si>
    <t>Annual Return</t>
  </si>
  <si>
    <t>Derived from above</t>
  </si>
  <si>
    <t>Percent return at 6/24/year</t>
  </si>
  <si>
    <t xml:space="preserve"> </t>
  </si>
  <si>
    <t>10 years - with fees</t>
  </si>
  <si>
    <t>AUM fee:</t>
  </si>
  <si>
    <t>AUM fee applied</t>
  </si>
  <si>
    <t>Result:</t>
  </si>
  <si>
    <t>All of these numbers were pulled from Morningstar, please see the other sheet in this Excel doc for all the data and calculation. I assumed a 45% weight in U.S., 40% in International, and 15% in the other (bond) category. Of course I have no idea if this is the spread you'd end up doing, but it's a starting point. 
You can very easily manipulate this data by changing values on the data page, for instance, you can play around with the AUM fees, scale factor, etc.</t>
  </si>
  <si>
    <r>
      <t xml:space="preserve">1. past performance has no indication of future gains. 
2. taking number 1. to be true, you can consider all funds to be black boxes, requiring you to make investment decisions with the only things you know will happen for sure: management fees and expense ratios (and potentially Morningstar's evaluation of the riskiness, but even then, everyone thought the housing market was rock solid). 
3. even if you believe past performance has some indication on future performance, then you can see from the numbers that Vanguard is not "laughable" compared to Matson. </t>
    </r>
    <r>
      <rPr>
        <sz val="12"/>
        <color theme="1"/>
        <rFont val="Calibri (Body)"/>
      </rPr>
      <t xml:space="preserve">In fact, </t>
    </r>
    <r>
      <rPr>
        <u/>
        <sz val="12"/>
        <color theme="1"/>
        <rFont val="Calibri (Body)"/>
      </rPr>
      <t>Vanguard beats Matson</t>
    </r>
    <r>
      <rPr>
        <sz val="12"/>
        <color theme="1"/>
        <rFont val="Calibri (Body)"/>
      </rPr>
      <t>.
4. remember that the consensus of economicists and academics is that index funds (like Vanguard's) beat out actively managed funds almost every time, over long periods.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</si>
</sst>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2"/>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sz val="11"/>
      <color theme="1"/>
      <name val="Calibri"/>
      <family val="2"/>
      <scheme val="minor"/>
    </font>
    <font>
      <sz val="9"/>
      <color theme="1"/>
      <name val="Helvetica"/>
    </font>
    <font>
      <b/>
      <sz val="14"/>
      <color theme="1"/>
      <name val="Helvetica"/>
    </font>
    <font>
      <sz val="10"/>
      <color theme="1"/>
      <name val="Helvetica"/>
    </font>
    <font>
      <b/>
      <sz val="16"/>
      <color theme="1"/>
      <name val="Calibri"/>
      <family val="2"/>
      <scheme val="minor"/>
    </font>
    <font>
      <sz val="14"/>
      <color theme="1"/>
      <name val="Helvetica"/>
    </font>
    <font>
      <sz val="12"/>
      <color theme="1"/>
      <name val="Calibri (Body)"/>
    </font>
    <font>
      <b/>
      <sz val="14"/>
      <color theme="1"/>
      <name val="Calibri"/>
      <family val="2"/>
      <scheme val="minor"/>
    </font>
    <font>
      <u/>
      <sz val="12"/>
      <color theme="1"/>
      <name val="Calibri (Body)"/>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10" fontId="7" fillId="0" borderId="0" xfId="0" applyNumberFormat="1" applyFont="1" applyAlignment="1">
      <alignment horizontal="center"/>
    </xf>
    <xf numFmtId="0" fontId="8" fillId="0" borderId="0" xfId="0" applyFont="1"/>
    <xf numFmtId="3" fontId="9" fillId="0" borderId="0" xfId="0" applyNumberFormat="1" applyFont="1" applyAlignment="1">
      <alignment horizontal="center"/>
    </xf>
    <xf numFmtId="0" fontId="8" fillId="0" borderId="0" xfId="0" applyFont="1" applyAlignment="1">
      <alignment horizontal="right"/>
    </xf>
    <xf numFmtId="0" fontId="0" fillId="0" borderId="0" xfId="0" applyAlignment="1">
      <alignment horizontal="center" vertical="top" wrapText="1"/>
    </xf>
    <xf numFmtId="0" fontId="0" fillId="0" borderId="0" xfId="0" applyAlignment="1">
      <alignment horizontal="center"/>
    </xf>
    <xf numFmtId="0" fontId="2" fillId="0" borderId="0" xfId="0" applyFont="1" applyAlignment="1">
      <alignment horizontal="center"/>
    </xf>
    <xf numFmtId="0" fontId="11" fillId="0" borderId="0" xfId="0" applyFont="1" applyAlignment="1">
      <alignment horizontal="center"/>
    </xf>
    <xf numFmtId="0" fontId="0" fillId="0" borderId="0" xfId="0" applyAlignment="1">
      <alignment vertical="top" wrapText="1"/>
    </xf>
    <xf numFmtId="0" fontId="0" fillId="0" borderId="0" xfId="0" applyAlignment="1">
      <alignment horizontal="center" vertical="center" wrapText="1"/>
    </xf>
    <xf numFmtId="164" fontId="9" fillId="0" borderId="0" xfId="1" applyNumberFormat="1" applyFont="1" applyAlignment="1">
      <alignment horizontal="center"/>
    </xf>
    <xf numFmtId="3" fontId="6" fillId="0" borderId="0" xfId="0" applyNumberFormat="1" applyFont="1" applyAlignment="1">
      <alignment horizontal="center"/>
    </xf>
    <xf numFmtId="3" fontId="6" fillId="0" borderId="0" xfId="0" applyNumberFormat="1" applyFont="1" applyAlignment="1">
      <alignment horizontal="center" vertical="center"/>
    </xf>
  </cellXfs>
  <cellStyles count="2">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6"/>
  <sheetViews>
    <sheetView tabSelected="1" workbookViewId="0">
      <selection activeCell="F36" sqref="F36"/>
    </sheetView>
  </sheetViews>
  <sheetFormatPr baseColWidth="10" defaultRowHeight="16" x14ac:dyDescent="0.2"/>
  <cols>
    <col min="1" max="1" width="30" customWidth="1"/>
    <col min="2" max="2" width="12.83203125" customWidth="1"/>
    <col min="6" max="6" width="12.5" customWidth="1"/>
    <col min="10" max="10" width="50" customWidth="1"/>
  </cols>
  <sheetData>
    <row r="2" spans="1:12" ht="19" x14ac:dyDescent="0.25">
      <c r="B2" s="12" t="s">
        <v>14</v>
      </c>
      <c r="C2" s="12"/>
      <c r="D2" s="12"/>
      <c r="F2" s="12" t="s">
        <v>15</v>
      </c>
      <c r="G2" s="12"/>
      <c r="H2" s="12"/>
      <c r="J2" s="4" t="s">
        <v>11</v>
      </c>
    </row>
    <row r="3" spans="1:12" ht="16" customHeight="1" x14ac:dyDescent="0.2">
      <c r="B3" s="11" t="s">
        <v>22</v>
      </c>
      <c r="C3" s="11"/>
      <c r="D3" s="11"/>
      <c r="F3" s="11" t="s">
        <v>23</v>
      </c>
      <c r="G3" s="11"/>
      <c r="H3" s="11"/>
      <c r="J3" s="14" t="s">
        <v>26</v>
      </c>
    </row>
    <row r="4" spans="1:12" x14ac:dyDescent="0.2">
      <c r="B4" s="11" t="s">
        <v>24</v>
      </c>
      <c r="C4" s="11"/>
      <c r="D4" s="11"/>
      <c r="F4" s="11" t="s">
        <v>25</v>
      </c>
      <c r="G4" s="11"/>
      <c r="H4" s="11"/>
      <c r="J4" s="14"/>
    </row>
    <row r="5" spans="1:12" ht="24" x14ac:dyDescent="0.3">
      <c r="A5" s="1" t="s">
        <v>0</v>
      </c>
      <c r="B5" s="2" t="s">
        <v>1</v>
      </c>
      <c r="C5" s="2" t="s">
        <v>2</v>
      </c>
      <c r="D5" s="2" t="s">
        <v>3</v>
      </c>
      <c r="E5" s="2"/>
      <c r="F5" s="2" t="s">
        <v>1</v>
      </c>
      <c r="G5" s="2" t="s">
        <v>2</v>
      </c>
      <c r="H5" s="2" t="s">
        <v>3</v>
      </c>
      <c r="J5" s="14"/>
    </row>
    <row r="6" spans="1:12" ht="18" x14ac:dyDescent="0.2">
      <c r="A6" s="3" t="s">
        <v>4</v>
      </c>
      <c r="B6" s="4" t="s">
        <v>5</v>
      </c>
      <c r="C6" s="4" t="s">
        <v>6</v>
      </c>
      <c r="D6" s="4" t="s">
        <v>7</v>
      </c>
      <c r="E6" s="5"/>
      <c r="F6" s="4" t="s">
        <v>8</v>
      </c>
      <c r="G6" s="4" t="s">
        <v>9</v>
      </c>
      <c r="H6" s="4" t="s">
        <v>10</v>
      </c>
      <c r="J6" s="14"/>
    </row>
    <row r="7" spans="1:12" ht="21" customHeight="1" x14ac:dyDescent="0.25">
      <c r="A7" s="6">
        <v>2008</v>
      </c>
      <c r="B7" s="7">
        <f>'Data Page'!C57</f>
        <v>600000</v>
      </c>
      <c r="C7" s="7">
        <f>'Data Page'!D57</f>
        <v>600000</v>
      </c>
      <c r="D7" s="7">
        <f>'Data Page'!E57</f>
        <v>600000</v>
      </c>
      <c r="F7" s="7">
        <f>'Data Page'!K57</f>
        <v>600000</v>
      </c>
      <c r="G7" s="7">
        <f>'Data Page'!L57</f>
        <v>600000</v>
      </c>
      <c r="H7" s="7">
        <f>'Data Page'!M57</f>
        <v>600000</v>
      </c>
      <c r="J7" s="14"/>
    </row>
    <row r="8" spans="1:12" ht="21" x14ac:dyDescent="0.25">
      <c r="A8" s="6">
        <v>2009</v>
      </c>
      <c r="B8" s="7">
        <f>'Data Page'!C58</f>
        <v>402888.5025</v>
      </c>
      <c r="C8" s="7">
        <f>'Data Page'!D58</f>
        <v>418479.8835</v>
      </c>
      <c r="D8" s="7">
        <f>'Data Page'!E58</f>
        <v>620530.65150000004</v>
      </c>
      <c r="E8" s="7"/>
      <c r="F8" s="7">
        <f>'Data Page'!K58</f>
        <v>418759.14240000001</v>
      </c>
      <c r="G8" s="7">
        <f>'Data Page'!L58</f>
        <v>405302.03519999998</v>
      </c>
      <c r="H8" s="7">
        <f>'Data Page'!M58</f>
        <v>635723.88959999999</v>
      </c>
      <c r="J8" s="14"/>
    </row>
    <row r="9" spans="1:12" ht="21" x14ac:dyDescent="0.25">
      <c r="A9" s="6">
        <v>2010</v>
      </c>
      <c r="B9" s="7">
        <f>'Data Page'!C59</f>
        <v>524717.99014875002</v>
      </c>
      <c r="C9" s="7">
        <f>'Data Page'!D59</f>
        <v>493261.40087250003</v>
      </c>
      <c r="D9" s="7">
        <f>'Data Page'!E59</f>
        <v>637649.76393000002</v>
      </c>
      <c r="E9" s="7"/>
      <c r="F9" s="7">
        <f>'Data Page'!K59</f>
        <v>515823.27718980011</v>
      </c>
      <c r="G9" s="7">
        <f>'Data Page'!L59</f>
        <v>464046.93879419996</v>
      </c>
      <c r="H9" s="7">
        <f>'Data Page'!M59</f>
        <v>694419.85624679993</v>
      </c>
      <c r="J9" s="14"/>
    </row>
    <row r="10" spans="1:12" ht="21" x14ac:dyDescent="0.25">
      <c r="A10" s="6">
        <v>2011</v>
      </c>
      <c r="B10" s="7">
        <f>'Data Page'!C60</f>
        <v>652838.22163913446</v>
      </c>
      <c r="C10" s="7">
        <f>'Data Page'!D60</f>
        <v>599700.38373621565</v>
      </c>
      <c r="D10" s="7">
        <f>'Data Page'!E60</f>
        <v>649959.7705474688</v>
      </c>
      <c r="E10" s="7"/>
      <c r="F10" s="7">
        <f>'Data Page'!K60</f>
        <v>629150.30252273649</v>
      </c>
      <c r="G10" s="7">
        <f>'Data Page'!L60</f>
        <v>556343.11851352919</v>
      </c>
      <c r="H10" s="7">
        <f>'Data Page'!M60</f>
        <v>729255.12629783386</v>
      </c>
      <c r="J10" s="14"/>
    </row>
    <row r="11" spans="1:12" ht="21" x14ac:dyDescent="0.25">
      <c r="A11" s="6">
        <v>2012</v>
      </c>
      <c r="B11" s="7">
        <f>'Data Page'!C61</f>
        <v>641386.34620621451</v>
      </c>
      <c r="C11" s="7">
        <f>'Data Page'!D61</f>
        <v>496441.4634055795</v>
      </c>
      <c r="D11" s="7">
        <f>'Data Page'!E61</f>
        <v>658242.24372727808</v>
      </c>
      <c r="E11" s="7"/>
      <c r="F11" s="7">
        <f>'Data Page'!K61</f>
        <v>663941.98102933436</v>
      </c>
      <c r="G11" s="7">
        <f>'Data Page'!L61</f>
        <v>482378.18587442179</v>
      </c>
      <c r="H11" s="7">
        <f>'Data Page'!M61</f>
        <v>772710.70807440067</v>
      </c>
      <c r="J11" s="14"/>
    </row>
    <row r="12" spans="1:12" ht="21" x14ac:dyDescent="0.25">
      <c r="A12" s="6">
        <v>2013</v>
      </c>
      <c r="B12" s="7">
        <f>'Data Page'!C62</f>
        <v>819692.43104508333</v>
      </c>
      <c r="C12" s="7">
        <f>'Data Page'!D62</f>
        <v>577829.77771314525</v>
      </c>
      <c r="D12" s="7">
        <f>'Data Page'!E62</f>
        <v>647478.53897887282</v>
      </c>
      <c r="E12" s="7"/>
      <c r="F12" s="7">
        <f>'Data Page'!K62</f>
        <v>802496.84728201455</v>
      </c>
      <c r="G12" s="7">
        <f>'Data Page'!L62</f>
        <v>545412.66085374088</v>
      </c>
      <c r="H12" s="7">
        <f>'Data Page'!M62</f>
        <v>760164.38927938498</v>
      </c>
      <c r="J12" s="13"/>
    </row>
    <row r="13" spans="1:12" ht="21" x14ac:dyDescent="0.25">
      <c r="A13" s="6">
        <v>2014</v>
      </c>
      <c r="B13" s="7">
        <f>'Data Page'!C63</f>
        <v>1035634.2306685596</v>
      </c>
      <c r="C13" s="7">
        <f>'Data Page'!D63</f>
        <v>748716.16036789957</v>
      </c>
      <c r="D13" s="7">
        <f>'Data Page'!E63</f>
        <v>650572.32379121566</v>
      </c>
      <c r="E13" s="7"/>
      <c r="F13" s="7">
        <f>'Data Page'!K63</f>
        <v>1017774.352968952</v>
      </c>
      <c r="G13" s="7">
        <f>'Data Page'!L63</f>
        <v>681958.61659918795</v>
      </c>
      <c r="H13" s="7">
        <f>'Data Page'!M63</f>
        <v>793357.41428922652</v>
      </c>
      <c r="J13" s="4" t="s">
        <v>12</v>
      </c>
    </row>
    <row r="14" spans="1:12" ht="21" customHeight="1" x14ac:dyDescent="0.25">
      <c r="A14" s="6">
        <v>2015</v>
      </c>
      <c r="B14" s="7">
        <f>'Data Page'!C64</f>
        <v>1101683.6703325296</v>
      </c>
      <c r="C14" s="7">
        <f>'Data Page'!D64</f>
        <v>729519.10899660236</v>
      </c>
      <c r="D14" s="7">
        <f>'Data Page'!E64</f>
        <v>648726.86713237653</v>
      </c>
      <c r="E14" s="7"/>
      <c r="F14" s="7">
        <f>'Data Page'!K64</f>
        <v>1119566.8078517357</v>
      </c>
      <c r="G14" s="7">
        <f>'Data Page'!L64</f>
        <v>671183.47505144833</v>
      </c>
      <c r="H14" s="7">
        <f>'Data Page'!M64</f>
        <v>806212.13736291113</v>
      </c>
      <c r="J14" s="9" t="s">
        <v>36</v>
      </c>
    </row>
    <row r="15" spans="1:12" ht="21" x14ac:dyDescent="0.25">
      <c r="A15" s="6">
        <v>2016</v>
      </c>
      <c r="B15" s="7">
        <f>'Data Page'!C65</f>
        <v>1009470.0428567022</v>
      </c>
      <c r="C15" s="7">
        <f>'Data Page'!D65</f>
        <v>613011.66592377122</v>
      </c>
      <c r="D15" s="7">
        <f>'Data Page'!E65</f>
        <v>658384.09574295743</v>
      </c>
      <c r="E15" s="7"/>
      <c r="F15" s="7">
        <f>'Data Page'!K65</f>
        <v>1083762.2270214108</v>
      </c>
      <c r="G15" s="7">
        <f>'Data Page'!L65</f>
        <v>571012.23299131379</v>
      </c>
      <c r="H15" s="7">
        <f>'Data Page'!M65</f>
        <v>849295.16970945674</v>
      </c>
      <c r="J15" s="9"/>
    </row>
    <row r="16" spans="1:12" ht="21" x14ac:dyDescent="0.25">
      <c r="A16" s="6">
        <v>2017</v>
      </c>
      <c r="B16" s="7">
        <f>'Data Page'!C66</f>
        <v>1231500.9574883161</v>
      </c>
      <c r="C16" s="7">
        <f>'Data Page'!D66</f>
        <v>770965.42939180788</v>
      </c>
      <c r="D16" s="7">
        <f>'Data Page'!E66</f>
        <v>653635.72958840756</v>
      </c>
      <c r="E16" s="7"/>
      <c r="F16" s="7">
        <f>'Data Page'!K66</f>
        <v>1324485.7148775277</v>
      </c>
      <c r="G16" s="7">
        <f>'Data Page'!L66</f>
        <v>706173.1502788068</v>
      </c>
      <c r="H16" s="7">
        <f>'Data Page'!M66</f>
        <v>853010.02561818203</v>
      </c>
      <c r="J16" s="9"/>
      <c r="L16" s="4"/>
    </row>
    <row r="17" spans="1:12" ht="21" customHeight="1" x14ac:dyDescent="0.25">
      <c r="A17" s="6">
        <v>2018</v>
      </c>
      <c r="B17" s="7">
        <f>'Data Page'!C67</f>
        <v>1423817.1419968228</v>
      </c>
      <c r="C17" s="7">
        <f>'Data Page'!D67</f>
        <v>833302.979020064</v>
      </c>
      <c r="D17" s="7">
        <f>'Data Page'!E67</f>
        <v>646035.60405901982</v>
      </c>
      <c r="E17" s="7"/>
      <c r="F17" s="7">
        <f>'Data Page'!K67</f>
        <v>1531004.6302155047</v>
      </c>
      <c r="G17" s="7">
        <f>'Data Page'!L67</f>
        <v>764994.3097775192</v>
      </c>
      <c r="H17" s="7">
        <f>'Data Page'!M67</f>
        <v>837988.70776103868</v>
      </c>
      <c r="J17" s="9"/>
      <c r="L17" s="13"/>
    </row>
    <row r="18" spans="1:12" ht="18" customHeight="1" x14ac:dyDescent="0.2">
      <c r="J18" s="9"/>
      <c r="L18" s="13"/>
    </row>
    <row r="19" spans="1:12" ht="21" customHeight="1" x14ac:dyDescent="0.25">
      <c r="A19" s="8" t="s">
        <v>35</v>
      </c>
      <c r="B19" s="16">
        <f>0.45*B17+0.4*C17+0.15*D17</f>
        <v>1070944.2461154489</v>
      </c>
      <c r="C19" s="16"/>
      <c r="D19" s="16"/>
      <c r="F19" s="17">
        <f>0.45*F17+0.4*G17+0.15*H17</f>
        <v>1120648.1136721405</v>
      </c>
      <c r="G19" s="17"/>
      <c r="H19" s="17"/>
      <c r="J19" s="9"/>
      <c r="L19" s="13"/>
    </row>
    <row r="20" spans="1:12" x14ac:dyDescent="0.2">
      <c r="J20" s="9"/>
      <c r="L20" s="13"/>
    </row>
    <row r="21" spans="1:12" x14ac:dyDescent="0.2">
      <c r="J21" s="9"/>
      <c r="L21" s="13"/>
    </row>
    <row r="22" spans="1:12" x14ac:dyDescent="0.2">
      <c r="J22" s="9"/>
      <c r="L22" s="13"/>
    </row>
    <row r="23" spans="1:12" x14ac:dyDescent="0.2">
      <c r="J23" s="13"/>
      <c r="L23" s="13"/>
    </row>
    <row r="24" spans="1:12" ht="18" x14ac:dyDescent="0.2">
      <c r="J24" s="4" t="s">
        <v>13</v>
      </c>
      <c r="L24" s="13"/>
    </row>
    <row r="25" spans="1:12" ht="16" customHeight="1" x14ac:dyDescent="0.2">
      <c r="J25" s="9" t="s">
        <v>37</v>
      </c>
      <c r="L25" s="13"/>
    </row>
    <row r="26" spans="1:12" x14ac:dyDescent="0.2">
      <c r="J26" s="9"/>
      <c r="L26" s="13"/>
    </row>
    <row r="27" spans="1:12" ht="18" customHeight="1" x14ac:dyDescent="0.2">
      <c r="J27" s="9"/>
      <c r="L27" s="13"/>
    </row>
    <row r="28" spans="1:12" x14ac:dyDescent="0.2">
      <c r="J28" s="9"/>
      <c r="L28" s="13"/>
    </row>
    <row r="29" spans="1:12" ht="18" x14ac:dyDescent="0.2">
      <c r="J29" s="9"/>
      <c r="L29" s="4"/>
    </row>
    <row r="30" spans="1:12" ht="18" customHeight="1" x14ac:dyDescent="0.2">
      <c r="J30" s="9"/>
      <c r="L30" s="13"/>
    </row>
    <row r="31" spans="1:12" ht="16" customHeight="1" x14ac:dyDescent="0.2">
      <c r="J31" s="9"/>
      <c r="L31" s="13"/>
    </row>
    <row r="32" spans="1:12" x14ac:dyDescent="0.2">
      <c r="J32" s="9"/>
      <c r="L32" s="13"/>
    </row>
    <row r="33" spans="10:12" x14ac:dyDescent="0.2">
      <c r="J33" s="9"/>
      <c r="L33" s="13"/>
    </row>
    <row r="34" spans="10:12" x14ac:dyDescent="0.2">
      <c r="J34" s="9"/>
      <c r="L34" s="13"/>
    </row>
    <row r="35" spans="10:12" x14ac:dyDescent="0.2">
      <c r="J35" s="9"/>
      <c r="L35" s="13"/>
    </row>
    <row r="36" spans="10:12" x14ac:dyDescent="0.2">
      <c r="J36" s="9"/>
      <c r="L36" s="13"/>
    </row>
    <row r="37" spans="10:12" ht="18" customHeight="1" x14ac:dyDescent="0.2">
      <c r="J37" s="9"/>
      <c r="L37" s="13"/>
    </row>
    <row r="38" spans="10:12" ht="16" customHeight="1" x14ac:dyDescent="0.2">
      <c r="J38" s="9"/>
      <c r="L38" s="13"/>
    </row>
    <row r="39" spans="10:12" x14ac:dyDescent="0.2">
      <c r="J39" s="9"/>
      <c r="L39" s="13"/>
    </row>
    <row r="40" spans="10:12" x14ac:dyDescent="0.2">
      <c r="J40" s="9"/>
    </row>
    <row r="41" spans="10:12" ht="18" x14ac:dyDescent="0.2">
      <c r="J41" s="4"/>
    </row>
    <row r="42" spans="10:12" x14ac:dyDescent="0.2">
      <c r="J42" s="13"/>
    </row>
    <row r="43" spans="10:12" x14ac:dyDescent="0.2">
      <c r="J43" s="13"/>
    </row>
    <row r="44" spans="10:12" x14ac:dyDescent="0.2">
      <c r="J44" s="13"/>
    </row>
    <row r="45" spans="10:12" x14ac:dyDescent="0.2">
      <c r="J45" s="13"/>
    </row>
    <row r="46" spans="10:12" x14ac:dyDescent="0.2">
      <c r="J46" s="13"/>
    </row>
  </sheetData>
  <mergeCells count="11">
    <mergeCell ref="B19:D19"/>
    <mergeCell ref="F19:H19"/>
    <mergeCell ref="B2:D2"/>
    <mergeCell ref="F2:H2"/>
    <mergeCell ref="B4:D4"/>
    <mergeCell ref="F4:H4"/>
    <mergeCell ref="J3:J11"/>
    <mergeCell ref="J14:J22"/>
    <mergeCell ref="J25:J40"/>
    <mergeCell ref="F3:H3"/>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84"/>
  <sheetViews>
    <sheetView topLeftCell="A38" zoomScale="101" workbookViewId="0">
      <selection activeCell="O56" sqref="O56"/>
    </sheetView>
  </sheetViews>
  <sheetFormatPr baseColWidth="10" defaultRowHeight="16" x14ac:dyDescent="0.2"/>
  <cols>
    <col min="2" max="2" width="27" customWidth="1"/>
    <col min="3" max="3" width="13.5" customWidth="1"/>
    <col min="4" max="4" width="12.83203125" customWidth="1"/>
    <col min="7" max="7" width="12" customWidth="1"/>
    <col min="11" max="11" width="12.6640625" customWidth="1"/>
  </cols>
  <sheetData>
    <row r="3" spans="2:13" x14ac:dyDescent="0.2">
      <c r="B3" s="10" t="s">
        <v>21</v>
      </c>
    </row>
    <row r="4" spans="2:13" ht="24" x14ac:dyDescent="0.3">
      <c r="B4" s="1" t="s">
        <v>19</v>
      </c>
      <c r="C4" s="2" t="s">
        <v>1</v>
      </c>
      <c r="D4" s="2" t="s">
        <v>2</v>
      </c>
      <c r="E4" s="2" t="s">
        <v>3</v>
      </c>
      <c r="F4" s="2"/>
      <c r="G4" s="2" t="s">
        <v>1</v>
      </c>
      <c r="H4" s="2" t="s">
        <v>2</v>
      </c>
      <c r="I4" s="2" t="s">
        <v>3</v>
      </c>
      <c r="K4" s="2" t="s">
        <v>1</v>
      </c>
      <c r="L4" s="2" t="s">
        <v>2</v>
      </c>
      <c r="M4" s="2" t="s">
        <v>3</v>
      </c>
    </row>
    <row r="5" spans="2:13" ht="18" x14ac:dyDescent="0.2">
      <c r="B5" s="3" t="s">
        <v>4</v>
      </c>
      <c r="C5" s="4" t="s">
        <v>5</v>
      </c>
      <c r="D5" s="4" t="s">
        <v>6</v>
      </c>
      <c r="E5" s="4" t="s">
        <v>7</v>
      </c>
      <c r="F5" s="4"/>
      <c r="G5" s="4" t="s">
        <v>16</v>
      </c>
      <c r="H5" s="4" t="s">
        <v>17</v>
      </c>
      <c r="I5" s="4" t="s">
        <v>18</v>
      </c>
      <c r="K5" s="4" t="s">
        <v>8</v>
      </c>
      <c r="L5" s="4" t="s">
        <v>9</v>
      </c>
      <c r="M5" s="4" t="s">
        <v>10</v>
      </c>
    </row>
    <row r="6" spans="2:13" ht="21" x14ac:dyDescent="0.25">
      <c r="B6" s="6">
        <v>2008</v>
      </c>
      <c r="C6" s="7">
        <v>10000</v>
      </c>
      <c r="D6" s="7">
        <v>10000</v>
      </c>
      <c r="E6" s="7">
        <v>10000</v>
      </c>
      <c r="F6" s="7"/>
      <c r="G6" s="7">
        <v>10000</v>
      </c>
      <c r="H6" s="7">
        <v>10000</v>
      </c>
      <c r="I6" s="7">
        <v>10000</v>
      </c>
      <c r="K6" s="7">
        <v>10000</v>
      </c>
      <c r="L6" s="7">
        <v>10000</v>
      </c>
      <c r="M6" s="7">
        <v>10000</v>
      </c>
    </row>
    <row r="7" spans="2:13" ht="21" x14ac:dyDescent="0.25">
      <c r="B7" s="6">
        <v>2009</v>
      </c>
      <c r="C7" s="7">
        <v>6765.55</v>
      </c>
      <c r="D7" s="7">
        <v>7027.37</v>
      </c>
      <c r="E7" s="7">
        <v>10420.33</v>
      </c>
      <c r="F7" s="7"/>
      <c r="G7" s="7">
        <v>6994.81</v>
      </c>
      <c r="H7" s="7">
        <v>6775.35</v>
      </c>
      <c r="I7" s="7">
        <v>10618.17</v>
      </c>
      <c r="K7" s="7">
        <v>7000.32</v>
      </c>
      <c r="L7" s="7">
        <v>6775.36</v>
      </c>
      <c r="M7" s="7">
        <v>10627.28</v>
      </c>
    </row>
    <row r="8" spans="2:13" ht="21" x14ac:dyDescent="0.25">
      <c r="B8" s="6">
        <v>2010</v>
      </c>
      <c r="C8" s="7">
        <v>8877.9699999999993</v>
      </c>
      <c r="D8" s="7">
        <v>8345.74</v>
      </c>
      <c r="E8" s="7">
        <v>10788.72</v>
      </c>
      <c r="F8" s="7"/>
      <c r="G8" s="7">
        <v>8629.42</v>
      </c>
      <c r="H8" s="7">
        <v>7780.73</v>
      </c>
      <c r="I8" s="7">
        <v>11619.95</v>
      </c>
      <c r="K8" s="7">
        <v>8648.8700000000008</v>
      </c>
      <c r="L8" s="7">
        <v>7780.73</v>
      </c>
      <c r="M8" s="7">
        <v>11643.42</v>
      </c>
    </row>
    <row r="9" spans="2:13" ht="21" x14ac:dyDescent="0.25">
      <c r="B9" s="6">
        <v>2011</v>
      </c>
      <c r="C9" s="7">
        <v>11129.17</v>
      </c>
      <c r="D9" s="7">
        <v>10223.31</v>
      </c>
      <c r="E9" s="7">
        <v>11080.1</v>
      </c>
      <c r="F9" s="7"/>
      <c r="G9" s="7">
        <v>10545.9</v>
      </c>
      <c r="H9" s="7">
        <v>9356.92</v>
      </c>
      <c r="I9" s="7">
        <v>12226.13</v>
      </c>
      <c r="K9" s="7">
        <v>10580.78</v>
      </c>
      <c r="L9" s="7">
        <v>9356.34</v>
      </c>
      <c r="M9" s="7">
        <v>12264.3</v>
      </c>
    </row>
    <row r="10" spans="2:13" ht="21" x14ac:dyDescent="0.25">
      <c r="B10" s="6">
        <v>2012</v>
      </c>
      <c r="C10" s="7">
        <v>11016.57</v>
      </c>
      <c r="D10" s="7">
        <v>8526.9699999999993</v>
      </c>
      <c r="E10" s="7">
        <v>11306.09</v>
      </c>
      <c r="F10" s="7"/>
      <c r="G10" s="7">
        <v>11149.08</v>
      </c>
      <c r="H10" s="7">
        <v>8131.79</v>
      </c>
      <c r="I10" s="7">
        <v>12978.47</v>
      </c>
      <c r="K10" s="7">
        <v>11199.49</v>
      </c>
      <c r="L10" s="7">
        <v>8136.84</v>
      </c>
      <c r="M10" s="7">
        <v>13034.22</v>
      </c>
    </row>
    <row r="11" spans="2:13" ht="21" x14ac:dyDescent="0.25">
      <c r="B11" s="6">
        <v>2013</v>
      </c>
      <c r="C11" s="7">
        <v>14185.58</v>
      </c>
      <c r="D11" s="7">
        <v>9999.91</v>
      </c>
      <c r="E11" s="7">
        <v>11205.25</v>
      </c>
      <c r="F11" s="7"/>
      <c r="G11" s="7">
        <v>13501.67</v>
      </c>
      <c r="H11" s="7">
        <v>9216.75</v>
      </c>
      <c r="I11" s="7">
        <v>12792.59</v>
      </c>
      <c r="K11" s="7">
        <v>13577.39</v>
      </c>
      <c r="L11" s="7">
        <v>9227.7999999999993</v>
      </c>
      <c r="M11" s="7">
        <v>12861.17</v>
      </c>
    </row>
    <row r="12" spans="2:13" ht="21" x14ac:dyDescent="0.25">
      <c r="B12" s="6">
        <v>2014</v>
      </c>
      <c r="C12" s="7">
        <v>18058.099999999999</v>
      </c>
      <c r="D12" s="7">
        <v>13055.18</v>
      </c>
      <c r="E12" s="7">
        <v>11343.87</v>
      </c>
      <c r="F12" s="7"/>
      <c r="G12" s="7">
        <v>17152.349999999999</v>
      </c>
      <c r="H12" s="7">
        <v>11556.04</v>
      </c>
      <c r="I12" s="7">
        <v>13374.7</v>
      </c>
      <c r="K12" s="7">
        <v>17271.47</v>
      </c>
      <c r="L12" s="7">
        <v>11572.73</v>
      </c>
      <c r="M12" s="7">
        <v>13463.15</v>
      </c>
    </row>
    <row r="13" spans="2:13" ht="21" x14ac:dyDescent="0.25">
      <c r="B13" s="6">
        <v>2015</v>
      </c>
      <c r="C13" s="7">
        <v>19354.95</v>
      </c>
      <c r="D13" s="7">
        <v>12816.57</v>
      </c>
      <c r="E13" s="7">
        <v>11397.17</v>
      </c>
      <c r="F13" s="7"/>
      <c r="G13" s="7">
        <v>18905.25</v>
      </c>
      <c r="H13" s="7">
        <v>11396.45</v>
      </c>
      <c r="I13" s="7">
        <v>13615.68</v>
      </c>
      <c r="K13" s="7">
        <v>19056.04</v>
      </c>
      <c r="L13" s="7">
        <v>11424.15</v>
      </c>
      <c r="M13" s="7">
        <v>13722.46</v>
      </c>
    </row>
    <row r="14" spans="2:13" ht="21" x14ac:dyDescent="0.25">
      <c r="B14" s="6">
        <v>2016</v>
      </c>
      <c r="C14" s="7">
        <v>17868.91</v>
      </c>
      <c r="D14" s="7">
        <v>10851.09</v>
      </c>
      <c r="E14" s="7">
        <v>11654.24</v>
      </c>
      <c r="F14" s="7"/>
      <c r="G14" s="7">
        <v>18334.68</v>
      </c>
      <c r="H14" s="7">
        <v>9718.52</v>
      </c>
      <c r="I14" s="7">
        <v>14372.99</v>
      </c>
      <c r="K14" s="7">
        <v>18502.12</v>
      </c>
      <c r="L14" s="7">
        <v>9748.39</v>
      </c>
      <c r="M14" s="7">
        <v>14499.27</v>
      </c>
    </row>
    <row r="15" spans="2:13" ht="21" x14ac:dyDescent="0.25">
      <c r="B15" s="6">
        <v>2017</v>
      </c>
      <c r="C15" s="7">
        <v>21963.87</v>
      </c>
      <c r="D15" s="7">
        <v>13750.2</v>
      </c>
      <c r="E15" s="7">
        <v>11657.62</v>
      </c>
      <c r="F15" s="7"/>
      <c r="G15" s="7">
        <v>22456.13</v>
      </c>
      <c r="H15" s="7">
        <v>12046.75</v>
      </c>
      <c r="I15" s="7">
        <v>14465.63</v>
      </c>
      <c r="K15" s="7">
        <v>22679.82</v>
      </c>
      <c r="L15" s="7">
        <v>12092.15</v>
      </c>
      <c r="M15" s="7">
        <v>14606.51</v>
      </c>
    </row>
    <row r="16" spans="2:13" ht="21" x14ac:dyDescent="0.25">
      <c r="B16" s="6">
        <v>2018</v>
      </c>
      <c r="C16" s="7">
        <v>25585.73</v>
      </c>
      <c r="D16" s="7">
        <v>14974.3</v>
      </c>
      <c r="E16" s="7">
        <v>11609.14</v>
      </c>
      <c r="F16" s="7"/>
      <c r="G16" s="7">
        <v>26005.99</v>
      </c>
      <c r="H16" s="7">
        <v>13080.1</v>
      </c>
      <c r="I16" s="7">
        <v>14240.04</v>
      </c>
      <c r="K16" s="7">
        <v>26295.03</v>
      </c>
      <c r="L16" s="7">
        <v>13138.79</v>
      </c>
      <c r="M16" s="7">
        <v>14392.47</v>
      </c>
    </row>
    <row r="17" spans="2:15" ht="21" x14ac:dyDescent="0.25">
      <c r="B17" s="6"/>
      <c r="C17" s="7"/>
      <c r="D17" s="7"/>
      <c r="E17" s="7"/>
      <c r="F17" s="7"/>
      <c r="G17" s="7"/>
      <c r="H17" s="7"/>
      <c r="I17" s="7"/>
      <c r="K17" s="7"/>
      <c r="L17" s="7"/>
      <c r="M17" s="7"/>
    </row>
    <row r="18" spans="2:15" ht="21" x14ac:dyDescent="0.25">
      <c r="B18" s="6"/>
      <c r="C18" s="7"/>
      <c r="D18" s="7"/>
      <c r="E18" s="7"/>
      <c r="F18" s="7"/>
      <c r="G18" s="7"/>
      <c r="H18" s="7"/>
      <c r="I18" s="7"/>
      <c r="K18" s="7"/>
      <c r="L18" s="7"/>
      <c r="M18" s="7"/>
    </row>
    <row r="19" spans="2:15" ht="18" x14ac:dyDescent="0.2">
      <c r="B19" s="10" t="s">
        <v>29</v>
      </c>
      <c r="C19" s="7"/>
      <c r="D19" s="7"/>
      <c r="E19" s="7"/>
      <c r="F19" s="7"/>
      <c r="G19" s="7"/>
      <c r="H19" s="7"/>
      <c r="I19" s="7"/>
      <c r="K19" s="7"/>
      <c r="L19" s="7"/>
      <c r="M19" s="7"/>
    </row>
    <row r="20" spans="2:15" ht="24" x14ac:dyDescent="0.3">
      <c r="B20" s="1" t="s">
        <v>28</v>
      </c>
      <c r="C20" s="2" t="s">
        <v>1</v>
      </c>
      <c r="D20" s="2" t="s">
        <v>2</v>
      </c>
      <c r="E20" s="2" t="s">
        <v>3</v>
      </c>
      <c r="F20" s="2"/>
      <c r="G20" s="2" t="s">
        <v>1</v>
      </c>
      <c r="H20" s="2" t="s">
        <v>2</v>
      </c>
      <c r="I20" s="2" t="s">
        <v>3</v>
      </c>
      <c r="K20" s="2" t="s">
        <v>1</v>
      </c>
      <c r="L20" s="2" t="s">
        <v>2</v>
      </c>
      <c r="M20" s="2" t="s">
        <v>3</v>
      </c>
    </row>
    <row r="21" spans="2:15" ht="18" x14ac:dyDescent="0.2">
      <c r="B21" s="3" t="s">
        <v>30</v>
      </c>
      <c r="C21" s="4" t="s">
        <v>5</v>
      </c>
      <c r="D21" s="4" t="s">
        <v>6</v>
      </c>
      <c r="E21" s="4" t="s">
        <v>7</v>
      </c>
      <c r="F21" s="4"/>
      <c r="G21" s="4" t="s">
        <v>16</v>
      </c>
      <c r="H21" s="4" t="s">
        <v>17</v>
      </c>
      <c r="I21" s="4" t="s">
        <v>18</v>
      </c>
      <c r="K21" s="4" t="s">
        <v>8</v>
      </c>
      <c r="L21" s="4" t="s">
        <v>9</v>
      </c>
      <c r="M21" s="4" t="s">
        <v>10</v>
      </c>
    </row>
    <row r="22" spans="2:15" ht="21" x14ac:dyDescent="0.25">
      <c r="B22" s="6">
        <v>2008</v>
      </c>
      <c r="C22" s="15">
        <v>0</v>
      </c>
      <c r="D22" s="15">
        <v>0</v>
      </c>
      <c r="E22" s="15">
        <v>0</v>
      </c>
      <c r="F22" s="7"/>
      <c r="G22" s="15">
        <v>0</v>
      </c>
      <c r="H22" s="15">
        <v>0</v>
      </c>
      <c r="I22" s="15">
        <v>0</v>
      </c>
      <c r="K22" s="15">
        <v>0</v>
      </c>
      <c r="L22" s="15">
        <v>0</v>
      </c>
      <c r="M22" s="15">
        <v>0</v>
      </c>
      <c r="O22" t="s">
        <v>31</v>
      </c>
    </row>
    <row r="23" spans="2:15" ht="21" x14ac:dyDescent="0.25">
      <c r="B23" s="6">
        <v>2009</v>
      </c>
      <c r="C23" s="15">
        <f>(C7-C6)/C6</f>
        <v>-0.32344499999999998</v>
      </c>
      <c r="D23" s="15">
        <f>(D7-D6)/D6</f>
        <v>-0.297263</v>
      </c>
      <c r="E23" s="15">
        <f>(E7-E6)/E6</f>
        <v>4.2032999999999994E-2</v>
      </c>
      <c r="F23" s="7"/>
      <c r="G23" s="15">
        <f>(G7-G6)/G6</f>
        <v>-0.30051899999999998</v>
      </c>
      <c r="H23" s="15">
        <f>(H7-H6)/H6</f>
        <v>-0.32246499999999995</v>
      </c>
      <c r="I23" s="15">
        <f>(I7-I6)/I6</f>
        <v>6.1817000000000004E-2</v>
      </c>
      <c r="K23" s="15">
        <f>(K7-K6)/K6</f>
        <v>-0.29996800000000001</v>
      </c>
      <c r="L23" s="15">
        <f>(L7-L6)/L6</f>
        <v>-0.32246400000000003</v>
      </c>
      <c r="M23" s="15">
        <f>(M7-M6)/M6</f>
        <v>6.2728000000000061E-2</v>
      </c>
    </row>
    <row r="24" spans="2:15" ht="21" x14ac:dyDescent="0.25">
      <c r="B24" s="6">
        <v>2010</v>
      </c>
      <c r="C24" s="15">
        <f t="shared" ref="C24:E31" si="0">(C8-C7)/C7</f>
        <v>0.31223182150749001</v>
      </c>
      <c r="D24" s="15">
        <f t="shared" si="0"/>
        <v>0.18760503573883258</v>
      </c>
      <c r="E24" s="15">
        <f t="shared" si="0"/>
        <v>3.5353007054479024E-2</v>
      </c>
      <c r="F24" s="7"/>
      <c r="G24" s="15">
        <f t="shared" ref="G24:I32" si="1">(G8-G7)/G7</f>
        <v>0.23368897797080973</v>
      </c>
      <c r="H24" s="15">
        <f t="shared" si="1"/>
        <v>0.14838790615982925</v>
      </c>
      <c r="I24" s="15">
        <f t="shared" si="1"/>
        <v>9.4345824186276975E-2</v>
      </c>
      <c r="K24" s="15">
        <f t="shared" ref="K24:M32" si="2">(K8-K7)/K7</f>
        <v>0.23549637730846606</v>
      </c>
      <c r="L24" s="15">
        <f t="shared" si="2"/>
        <v>0.14838621121239312</v>
      </c>
      <c r="M24" s="15">
        <f t="shared" si="2"/>
        <v>9.561618777335304E-2</v>
      </c>
    </row>
    <row r="25" spans="2:15" ht="21" x14ac:dyDescent="0.25">
      <c r="B25" s="6">
        <v>2011</v>
      </c>
      <c r="C25" s="15">
        <f t="shared" si="0"/>
        <v>0.25357148086781112</v>
      </c>
      <c r="D25" s="15">
        <f t="shared" si="0"/>
        <v>0.2249734595134763</v>
      </c>
      <c r="E25" s="15">
        <f t="shared" si="0"/>
        <v>2.7007837815792888E-2</v>
      </c>
      <c r="F25" s="7"/>
      <c r="G25" s="15">
        <f t="shared" si="1"/>
        <v>0.22208676828801929</v>
      </c>
      <c r="H25" s="15">
        <f t="shared" si="1"/>
        <v>0.20257610789733105</v>
      </c>
      <c r="I25" s="15">
        <f t="shared" si="1"/>
        <v>5.2167177999905202E-2</v>
      </c>
      <c r="K25" s="15">
        <f t="shared" si="2"/>
        <v>0.22337137683882399</v>
      </c>
      <c r="L25" s="15">
        <f t="shared" si="2"/>
        <v>0.20250156476320355</v>
      </c>
      <c r="M25" s="15">
        <f t="shared" si="2"/>
        <v>5.3324538666474214E-2</v>
      </c>
    </row>
    <row r="26" spans="2:15" ht="21" x14ac:dyDescent="0.25">
      <c r="B26" s="6">
        <v>2012</v>
      </c>
      <c r="C26" s="15">
        <f t="shared" si="0"/>
        <v>-1.0117555936336705E-2</v>
      </c>
      <c r="D26" s="15">
        <f t="shared" si="0"/>
        <v>-0.16592864737545865</v>
      </c>
      <c r="E26" s="15">
        <f t="shared" si="0"/>
        <v>2.0396025306630785E-2</v>
      </c>
      <c r="F26" s="7"/>
      <c r="G26" s="15">
        <f t="shared" si="1"/>
        <v>5.7195687423548518E-2</v>
      </c>
      <c r="H26" s="15">
        <f t="shared" si="1"/>
        <v>-0.1309330420693989</v>
      </c>
      <c r="I26" s="15">
        <f t="shared" si="1"/>
        <v>6.153541635824257E-2</v>
      </c>
      <c r="K26" s="15">
        <f t="shared" si="2"/>
        <v>5.8474895045544761E-2</v>
      </c>
      <c r="L26" s="15">
        <f t="shared" si="2"/>
        <v>-0.13033942759668846</v>
      </c>
      <c r="M26" s="15">
        <f t="shared" si="2"/>
        <v>6.2777329321689793E-2</v>
      </c>
    </row>
    <row r="27" spans="2:15" ht="21" x14ac:dyDescent="0.25">
      <c r="B27" s="6">
        <v>2013</v>
      </c>
      <c r="C27" s="15">
        <f t="shared" si="0"/>
        <v>0.2876584998779112</v>
      </c>
      <c r="D27" s="15">
        <f t="shared" si="0"/>
        <v>0.17273896823842474</v>
      </c>
      <c r="E27" s="15">
        <f t="shared" si="0"/>
        <v>-8.9190869699427612E-3</v>
      </c>
      <c r="F27" s="7"/>
      <c r="G27" s="15">
        <f t="shared" si="1"/>
        <v>0.21101202969213606</v>
      </c>
      <c r="H27" s="15">
        <f t="shared" si="1"/>
        <v>0.1334220386901285</v>
      </c>
      <c r="I27" s="15">
        <f t="shared" si="1"/>
        <v>-1.432218127406383E-2</v>
      </c>
      <c r="K27" s="15">
        <f t="shared" si="2"/>
        <v>0.21232216824158953</v>
      </c>
      <c r="L27" s="15">
        <f t="shared" si="2"/>
        <v>0.13407661942473972</v>
      </c>
      <c r="M27" s="15">
        <f t="shared" si="2"/>
        <v>-1.3276590390525807E-2</v>
      </c>
    </row>
    <row r="28" spans="2:15" ht="21" x14ac:dyDescent="0.25">
      <c r="B28" s="6">
        <v>2014</v>
      </c>
      <c r="C28" s="15">
        <f t="shared" si="0"/>
        <v>0.2729898953726248</v>
      </c>
      <c r="D28" s="15">
        <f t="shared" si="0"/>
        <v>0.30552974976774794</v>
      </c>
      <c r="E28" s="15">
        <f t="shared" si="0"/>
        <v>1.2370986814216622E-2</v>
      </c>
      <c r="F28" s="7"/>
      <c r="G28" s="15">
        <f t="shared" si="1"/>
        <v>0.27038729283118301</v>
      </c>
      <c r="H28" s="15">
        <f t="shared" si="1"/>
        <v>0.25380855507635564</v>
      </c>
      <c r="I28" s="15">
        <f t="shared" si="1"/>
        <v>4.5503686118291961E-2</v>
      </c>
      <c r="K28" s="15">
        <f t="shared" si="2"/>
        <v>0.27207585552156943</v>
      </c>
      <c r="L28" s="15">
        <f t="shared" si="2"/>
        <v>0.25411582392336207</v>
      </c>
      <c r="M28" s="15">
        <f t="shared" si="2"/>
        <v>4.6806005985458518E-2</v>
      </c>
    </row>
    <row r="29" spans="2:15" ht="21" x14ac:dyDescent="0.25">
      <c r="B29" s="6">
        <v>2015</v>
      </c>
      <c r="C29" s="15">
        <f t="shared" si="0"/>
        <v>7.1815418011861837E-2</v>
      </c>
      <c r="D29" s="15">
        <f t="shared" si="0"/>
        <v>-1.8277036394749101E-2</v>
      </c>
      <c r="E29" s="15">
        <f t="shared" si="0"/>
        <v>4.6985728856200988E-3</v>
      </c>
      <c r="F29" s="7"/>
      <c r="G29" s="15">
        <f t="shared" si="1"/>
        <v>0.10219590901538282</v>
      </c>
      <c r="H29" s="15">
        <f t="shared" si="1"/>
        <v>-1.3810094115285179E-2</v>
      </c>
      <c r="I29" s="15">
        <f t="shared" si="1"/>
        <v>1.8017600394775176E-2</v>
      </c>
      <c r="K29" s="15">
        <f t="shared" si="2"/>
        <v>0.10332473147913869</v>
      </c>
      <c r="L29" s="15">
        <f t="shared" si="2"/>
        <v>-1.2838802944508334E-2</v>
      </c>
      <c r="M29" s="15">
        <f t="shared" si="2"/>
        <v>1.9260722787757655E-2</v>
      </c>
    </row>
    <row r="30" spans="2:15" ht="21" x14ac:dyDescent="0.25">
      <c r="B30" s="6">
        <v>2016</v>
      </c>
      <c r="C30" s="15">
        <f t="shared" si="0"/>
        <v>-7.6778291858155184E-2</v>
      </c>
      <c r="D30" s="15">
        <f t="shared" si="0"/>
        <v>-0.15335460267450648</v>
      </c>
      <c r="E30" s="15">
        <f t="shared" si="0"/>
        <v>2.2555599328605232E-2</v>
      </c>
      <c r="F30" s="7"/>
      <c r="G30" s="15">
        <f t="shared" si="1"/>
        <v>-3.0180505415162439E-2</v>
      </c>
      <c r="H30" s="15">
        <f t="shared" si="1"/>
        <v>-0.14723269088180971</v>
      </c>
      <c r="I30" s="15">
        <f t="shared" si="1"/>
        <v>5.5620431737526108E-2</v>
      </c>
      <c r="K30" s="15">
        <f t="shared" si="2"/>
        <v>-2.9067949059720797E-2</v>
      </c>
      <c r="L30" s="15">
        <f t="shared" si="2"/>
        <v>-0.14668574904916343</v>
      </c>
      <c r="M30" s="15">
        <f t="shared" si="2"/>
        <v>5.6608654716428494E-2</v>
      </c>
    </row>
    <row r="31" spans="2:15" ht="21" x14ac:dyDescent="0.25">
      <c r="B31" s="6">
        <v>2017</v>
      </c>
      <c r="C31" s="15">
        <f t="shared" si="0"/>
        <v>0.22916674827955366</v>
      </c>
      <c r="D31" s="15">
        <f t="shared" si="0"/>
        <v>0.26717223799636725</v>
      </c>
      <c r="E31" s="15">
        <f t="shared" si="0"/>
        <v>2.9002320185623592E-4</v>
      </c>
      <c r="F31" s="7"/>
      <c r="G31" s="15">
        <f t="shared" si="1"/>
        <v>0.2247898517999769</v>
      </c>
      <c r="H31" s="15">
        <f t="shared" si="1"/>
        <v>0.23956631256611083</v>
      </c>
      <c r="I31" s="15">
        <f t="shared" si="1"/>
        <v>6.4454229774041048E-3</v>
      </c>
      <c r="K31" s="15">
        <f t="shared" si="2"/>
        <v>0.22579574664957319</v>
      </c>
      <c r="L31" s="15">
        <f t="shared" si="2"/>
        <v>0.24042534203083796</v>
      </c>
      <c r="M31" s="15">
        <f t="shared" si="2"/>
        <v>7.3962344311127234E-3</v>
      </c>
    </row>
    <row r="32" spans="2:15" ht="21" x14ac:dyDescent="0.25">
      <c r="B32" s="6">
        <v>2018</v>
      </c>
      <c r="C32" s="15">
        <f>(C16-C15)/C15</f>
        <v>0.16490081210642754</v>
      </c>
      <c r="D32" s="15">
        <f t="shared" ref="D32:E32" si="3">(D16-D15)/D15</f>
        <v>8.9024159648586815E-2</v>
      </c>
      <c r="E32" s="15">
        <f t="shared" si="3"/>
        <v>-4.1586533100239484E-3</v>
      </c>
      <c r="F32" s="7"/>
      <c r="G32" s="15">
        <f t="shared" si="1"/>
        <v>0.15807977598989675</v>
      </c>
      <c r="H32" s="15">
        <f t="shared" si="1"/>
        <v>8.5778321954054035E-2</v>
      </c>
      <c r="I32" s="15">
        <f t="shared" si="1"/>
        <v>-1.5594896316302736E-2</v>
      </c>
      <c r="K32" s="15">
        <f t="shared" si="2"/>
        <v>0.15940205874649796</v>
      </c>
      <c r="L32" s="15">
        <f t="shared" si="2"/>
        <v>8.6555327216417371E-2</v>
      </c>
      <c r="M32" s="15">
        <f t="shared" si="2"/>
        <v>-1.4653740010447456E-2</v>
      </c>
    </row>
    <row r="33" spans="2:13" ht="21" x14ac:dyDescent="0.25">
      <c r="B33" s="6"/>
      <c r="C33" s="7"/>
      <c r="D33" s="7"/>
      <c r="E33" s="7"/>
      <c r="F33" s="7"/>
      <c r="G33" s="7"/>
      <c r="H33" s="7"/>
      <c r="I33" s="7"/>
      <c r="K33" s="7"/>
      <c r="L33" s="7"/>
      <c r="M33" s="7"/>
    </row>
    <row r="35" spans="2:13" ht="24" x14ac:dyDescent="0.3">
      <c r="B35" s="1" t="s">
        <v>27</v>
      </c>
    </row>
    <row r="36" spans="2:13" ht="21" x14ac:dyDescent="0.25">
      <c r="B36" s="6">
        <v>60</v>
      </c>
    </row>
    <row r="38" spans="2:13" ht="24" x14ac:dyDescent="0.3">
      <c r="B38" s="1" t="s">
        <v>20</v>
      </c>
      <c r="C38" s="2" t="s">
        <v>1</v>
      </c>
      <c r="D38" s="2" t="s">
        <v>2</v>
      </c>
      <c r="E38" s="2" t="s">
        <v>3</v>
      </c>
      <c r="F38" s="2"/>
      <c r="G38" s="2" t="s">
        <v>1</v>
      </c>
      <c r="H38" s="2" t="s">
        <v>2</v>
      </c>
      <c r="I38" s="2" t="s">
        <v>3</v>
      </c>
      <c r="K38" s="2" t="s">
        <v>1</v>
      </c>
      <c r="L38" s="2" t="s">
        <v>2</v>
      </c>
      <c r="M38" s="2" t="s">
        <v>3</v>
      </c>
    </row>
    <row r="39" spans="2:13" ht="18" x14ac:dyDescent="0.2">
      <c r="B39" s="3" t="s">
        <v>4</v>
      </c>
      <c r="C39" s="4" t="s">
        <v>5</v>
      </c>
      <c r="D39" s="4" t="s">
        <v>6</v>
      </c>
      <c r="E39" s="4" t="s">
        <v>7</v>
      </c>
      <c r="F39" s="4"/>
      <c r="G39" s="4" t="s">
        <v>16</v>
      </c>
      <c r="H39" s="4" t="s">
        <v>17</v>
      </c>
      <c r="I39" s="4" t="s">
        <v>18</v>
      </c>
      <c r="K39" s="4" t="s">
        <v>8</v>
      </c>
      <c r="L39" s="4" t="s">
        <v>9</v>
      </c>
      <c r="M39" s="4" t="s">
        <v>10</v>
      </c>
    </row>
    <row r="40" spans="2:13" ht="21" x14ac:dyDescent="0.25">
      <c r="B40" s="6">
        <v>2008</v>
      </c>
      <c r="C40" s="7">
        <f>C6*$B$36</f>
        <v>600000</v>
      </c>
      <c r="D40" s="7">
        <f>D6*$B$36</f>
        <v>600000</v>
      </c>
      <c r="E40" s="7">
        <f>E6*$B$36</f>
        <v>600000</v>
      </c>
      <c r="F40" s="7"/>
      <c r="G40" s="7">
        <f>G6*$B$36</f>
        <v>600000</v>
      </c>
      <c r="H40" s="7">
        <f>H6*$B$36</f>
        <v>600000</v>
      </c>
      <c r="I40" s="7">
        <f>I6*$B$36</f>
        <v>600000</v>
      </c>
      <c r="K40" s="7">
        <f>K6*$B$36</f>
        <v>600000</v>
      </c>
      <c r="L40" s="7">
        <f>L6*$B$36</f>
        <v>600000</v>
      </c>
      <c r="M40" s="7">
        <f>M6*$B$36</f>
        <v>600000</v>
      </c>
    </row>
    <row r="41" spans="2:13" ht="21" x14ac:dyDescent="0.25">
      <c r="B41" s="6">
        <v>2009</v>
      </c>
      <c r="C41" s="7">
        <f t="shared" ref="C41:E50" si="4">C7*$B$36</f>
        <v>405933</v>
      </c>
      <c r="D41" s="7">
        <f t="shared" si="4"/>
        <v>421642.2</v>
      </c>
      <c r="E41" s="7">
        <f t="shared" si="4"/>
        <v>625219.80000000005</v>
      </c>
      <c r="F41" s="7"/>
      <c r="G41" s="7">
        <f t="shared" ref="G41:I49" si="5">G7*$B$36</f>
        <v>419688.60000000003</v>
      </c>
      <c r="H41" s="7">
        <f t="shared" si="5"/>
        <v>406521</v>
      </c>
      <c r="I41" s="7">
        <f t="shared" si="5"/>
        <v>637090.19999999995</v>
      </c>
      <c r="K41" s="7">
        <f t="shared" ref="K41:M50" si="6">K7*$B$36</f>
        <v>420019.19999999995</v>
      </c>
      <c r="L41" s="7">
        <f t="shared" si="6"/>
        <v>406521.59999999998</v>
      </c>
      <c r="M41" s="7">
        <f t="shared" si="6"/>
        <v>637636.80000000005</v>
      </c>
    </row>
    <row r="42" spans="2:13" ht="21" x14ac:dyDescent="0.25">
      <c r="B42" s="6">
        <v>2010</v>
      </c>
      <c r="C42" s="7">
        <f t="shared" si="4"/>
        <v>532678.19999999995</v>
      </c>
      <c r="D42" s="7">
        <f t="shared" si="4"/>
        <v>500744.39999999997</v>
      </c>
      <c r="E42" s="7">
        <f t="shared" si="4"/>
        <v>647323.19999999995</v>
      </c>
      <c r="F42" s="7"/>
      <c r="G42" s="7">
        <f t="shared" si="5"/>
        <v>517765.2</v>
      </c>
      <c r="H42" s="7">
        <f t="shared" si="5"/>
        <v>466843.8</v>
      </c>
      <c r="I42" s="7">
        <f t="shared" si="5"/>
        <v>697197</v>
      </c>
      <c r="K42" s="7">
        <f t="shared" si="6"/>
        <v>518932.20000000007</v>
      </c>
      <c r="L42" s="7">
        <f t="shared" si="6"/>
        <v>466843.8</v>
      </c>
      <c r="M42" s="7">
        <f t="shared" si="6"/>
        <v>698605.2</v>
      </c>
    </row>
    <row r="43" spans="2:13" ht="21" x14ac:dyDescent="0.25">
      <c r="B43" s="6">
        <v>2011</v>
      </c>
      <c r="C43" s="7">
        <f t="shared" si="4"/>
        <v>667750.19999999995</v>
      </c>
      <c r="D43" s="7">
        <f t="shared" si="4"/>
        <v>613398.6</v>
      </c>
      <c r="E43" s="7">
        <f t="shared" si="4"/>
        <v>664806</v>
      </c>
      <c r="F43" s="7"/>
      <c r="G43" s="7">
        <f t="shared" si="5"/>
        <v>632754</v>
      </c>
      <c r="H43" s="7">
        <f t="shared" si="5"/>
        <v>561415.19999999995</v>
      </c>
      <c r="I43" s="7">
        <f t="shared" si="5"/>
        <v>733567.79999999993</v>
      </c>
      <c r="K43" s="7">
        <f t="shared" si="6"/>
        <v>634846.80000000005</v>
      </c>
      <c r="L43" s="7">
        <f t="shared" si="6"/>
        <v>561380.4</v>
      </c>
      <c r="M43" s="7">
        <f t="shared" si="6"/>
        <v>735858</v>
      </c>
    </row>
    <row r="44" spans="2:13" ht="21" x14ac:dyDescent="0.25">
      <c r="B44" s="6">
        <v>2012</v>
      </c>
      <c r="C44" s="7">
        <f t="shared" si="4"/>
        <v>660994.19999999995</v>
      </c>
      <c r="D44" s="7">
        <f t="shared" si="4"/>
        <v>511618.19999999995</v>
      </c>
      <c r="E44" s="7">
        <f t="shared" si="4"/>
        <v>678365.4</v>
      </c>
      <c r="F44" s="7"/>
      <c r="G44" s="7">
        <f t="shared" si="5"/>
        <v>668944.80000000005</v>
      </c>
      <c r="H44" s="7">
        <f t="shared" si="5"/>
        <v>487907.4</v>
      </c>
      <c r="I44" s="7">
        <f t="shared" si="5"/>
        <v>778708.2</v>
      </c>
      <c r="K44" s="7">
        <f t="shared" si="6"/>
        <v>671969.4</v>
      </c>
      <c r="L44" s="7">
        <f t="shared" si="6"/>
        <v>488210.4</v>
      </c>
      <c r="M44" s="7">
        <f t="shared" si="6"/>
        <v>782053.2</v>
      </c>
    </row>
    <row r="45" spans="2:13" ht="21" x14ac:dyDescent="0.25">
      <c r="B45" s="6">
        <v>2013</v>
      </c>
      <c r="C45" s="7">
        <f t="shared" si="4"/>
        <v>851134.8</v>
      </c>
      <c r="D45" s="7">
        <f t="shared" si="4"/>
        <v>599994.6</v>
      </c>
      <c r="E45" s="7">
        <f t="shared" si="4"/>
        <v>672315</v>
      </c>
      <c r="F45" s="7"/>
      <c r="G45" s="7">
        <f t="shared" si="5"/>
        <v>810100.2</v>
      </c>
      <c r="H45" s="7">
        <f t="shared" si="5"/>
        <v>553005</v>
      </c>
      <c r="I45" s="7">
        <f t="shared" si="5"/>
        <v>767555.4</v>
      </c>
      <c r="K45" s="7">
        <f t="shared" si="6"/>
        <v>814643.39999999991</v>
      </c>
      <c r="L45" s="7">
        <f t="shared" si="6"/>
        <v>553668</v>
      </c>
      <c r="M45" s="7">
        <f t="shared" si="6"/>
        <v>771670.2</v>
      </c>
    </row>
    <row r="46" spans="2:13" ht="21" x14ac:dyDescent="0.25">
      <c r="B46" s="6">
        <v>2014</v>
      </c>
      <c r="C46" s="7">
        <f t="shared" si="4"/>
        <v>1083486</v>
      </c>
      <c r="D46" s="7">
        <f t="shared" si="4"/>
        <v>783310.8</v>
      </c>
      <c r="E46" s="7">
        <f t="shared" si="4"/>
        <v>680632.20000000007</v>
      </c>
      <c r="F46" s="7"/>
      <c r="G46" s="7">
        <f t="shared" si="5"/>
        <v>1029140.9999999999</v>
      </c>
      <c r="H46" s="7">
        <f t="shared" si="5"/>
        <v>693362.4</v>
      </c>
      <c r="I46" s="7">
        <f t="shared" si="5"/>
        <v>802482</v>
      </c>
      <c r="K46" s="7">
        <f t="shared" si="6"/>
        <v>1036288.2000000001</v>
      </c>
      <c r="L46" s="7">
        <f t="shared" si="6"/>
        <v>694363.79999999993</v>
      </c>
      <c r="M46" s="7">
        <f t="shared" si="6"/>
        <v>807789</v>
      </c>
    </row>
    <row r="47" spans="2:13" ht="21" x14ac:dyDescent="0.25">
      <c r="B47" s="6">
        <v>2015</v>
      </c>
      <c r="C47" s="7">
        <f t="shared" si="4"/>
        <v>1161297</v>
      </c>
      <c r="D47" s="7">
        <f t="shared" si="4"/>
        <v>768994.2</v>
      </c>
      <c r="E47" s="7">
        <f t="shared" si="4"/>
        <v>683830.2</v>
      </c>
      <c r="F47" s="7"/>
      <c r="G47" s="7">
        <f t="shared" si="5"/>
        <v>1134315</v>
      </c>
      <c r="H47" s="7">
        <f t="shared" si="5"/>
        <v>683787</v>
      </c>
      <c r="I47" s="7">
        <f t="shared" si="5"/>
        <v>816940.8</v>
      </c>
      <c r="K47" s="7">
        <f t="shared" si="6"/>
        <v>1143362.4000000001</v>
      </c>
      <c r="L47" s="7">
        <f t="shared" si="6"/>
        <v>685449</v>
      </c>
      <c r="M47" s="7">
        <f t="shared" si="6"/>
        <v>823347.6</v>
      </c>
    </row>
    <row r="48" spans="2:13" ht="21" x14ac:dyDescent="0.25">
      <c r="B48" s="6">
        <v>2016</v>
      </c>
      <c r="C48" s="7">
        <f t="shared" si="4"/>
        <v>1072134.6000000001</v>
      </c>
      <c r="D48" s="7">
        <f t="shared" si="4"/>
        <v>651065.4</v>
      </c>
      <c r="E48" s="7">
        <f t="shared" si="4"/>
        <v>699254.4</v>
      </c>
      <c r="F48" s="7"/>
      <c r="G48" s="7">
        <f t="shared" si="5"/>
        <v>1100080.8</v>
      </c>
      <c r="H48" s="7">
        <f t="shared" si="5"/>
        <v>583111.20000000007</v>
      </c>
      <c r="I48" s="7">
        <f t="shared" si="5"/>
        <v>862379.4</v>
      </c>
      <c r="K48" s="7">
        <f t="shared" si="6"/>
        <v>1110127.2</v>
      </c>
      <c r="L48" s="7">
        <f t="shared" si="6"/>
        <v>584903.39999999991</v>
      </c>
      <c r="M48" s="7">
        <f t="shared" si="6"/>
        <v>869956.20000000007</v>
      </c>
    </row>
    <row r="49" spans="2:13" ht="21" x14ac:dyDescent="0.25">
      <c r="B49" s="6">
        <v>2017</v>
      </c>
      <c r="C49" s="7">
        <f t="shared" si="4"/>
        <v>1317832.2</v>
      </c>
      <c r="D49" s="7">
        <f t="shared" si="4"/>
        <v>825012</v>
      </c>
      <c r="E49" s="7">
        <f t="shared" si="4"/>
        <v>699457.20000000007</v>
      </c>
      <c r="F49" s="7"/>
      <c r="G49" s="7">
        <f t="shared" si="5"/>
        <v>1347367.8</v>
      </c>
      <c r="H49" s="7">
        <f t="shared" si="5"/>
        <v>722805</v>
      </c>
      <c r="I49" s="7">
        <f t="shared" si="5"/>
        <v>867937.79999999993</v>
      </c>
      <c r="K49" s="7">
        <f t="shared" si="6"/>
        <v>1360789.2</v>
      </c>
      <c r="L49" s="7">
        <f t="shared" si="6"/>
        <v>725529</v>
      </c>
      <c r="M49" s="7">
        <f t="shared" si="6"/>
        <v>876390.6</v>
      </c>
    </row>
    <row r="50" spans="2:13" ht="21" x14ac:dyDescent="0.25">
      <c r="B50" s="6">
        <v>2018</v>
      </c>
      <c r="C50" s="7">
        <f t="shared" si="4"/>
        <v>1535143.8</v>
      </c>
      <c r="D50" s="7">
        <f t="shared" si="4"/>
        <v>898458</v>
      </c>
      <c r="E50" s="7">
        <f>E16*$B$36</f>
        <v>696548.39999999991</v>
      </c>
      <c r="F50" s="7"/>
      <c r="G50" s="7">
        <f>G16*$B$36</f>
        <v>1560359.4000000001</v>
      </c>
      <c r="H50" s="7">
        <f t="shared" ref="H50:I50" si="7">H16*$B$36</f>
        <v>784806</v>
      </c>
      <c r="I50" s="7">
        <f t="shared" si="7"/>
        <v>854402.4</v>
      </c>
      <c r="K50" s="7">
        <f t="shared" si="6"/>
        <v>1577701.7999999998</v>
      </c>
      <c r="L50" s="7">
        <f t="shared" si="6"/>
        <v>788327.4</v>
      </c>
      <c r="M50" s="7">
        <f t="shared" si="6"/>
        <v>863548.2</v>
      </c>
    </row>
    <row r="54" spans="2:13" x14ac:dyDescent="0.2">
      <c r="B54" s="10" t="s">
        <v>34</v>
      </c>
      <c r="C54" s="11" t="s">
        <v>33</v>
      </c>
      <c r="D54" s="11"/>
      <c r="E54">
        <v>7.4999999999999997E-3</v>
      </c>
      <c r="G54" s="11" t="s">
        <v>33</v>
      </c>
      <c r="H54" s="11"/>
      <c r="I54">
        <v>3.0000000000000001E-3</v>
      </c>
      <c r="K54" s="11" t="s">
        <v>33</v>
      </c>
      <c r="L54" s="11"/>
      <c r="M54">
        <v>3.0000000000000001E-3</v>
      </c>
    </row>
    <row r="55" spans="2:13" ht="24" x14ac:dyDescent="0.3">
      <c r="B55" s="1" t="s">
        <v>32</v>
      </c>
      <c r="C55" s="2" t="s">
        <v>1</v>
      </c>
      <c r="D55" s="2" t="s">
        <v>2</v>
      </c>
      <c r="E55" s="2" t="s">
        <v>3</v>
      </c>
      <c r="F55" s="2"/>
      <c r="G55" s="2" t="s">
        <v>1</v>
      </c>
      <c r="H55" s="2" t="s">
        <v>2</v>
      </c>
      <c r="I55" s="2" t="s">
        <v>3</v>
      </c>
      <c r="K55" s="2" t="s">
        <v>1</v>
      </c>
      <c r="L55" s="2" t="s">
        <v>2</v>
      </c>
      <c r="M55" s="2" t="s">
        <v>3</v>
      </c>
    </row>
    <row r="56" spans="2:13" ht="18" x14ac:dyDescent="0.2">
      <c r="B56" s="3" t="s">
        <v>4</v>
      </c>
      <c r="C56" s="4" t="s">
        <v>5</v>
      </c>
      <c r="D56" s="4" t="s">
        <v>6</v>
      </c>
      <c r="E56" s="4" t="s">
        <v>7</v>
      </c>
      <c r="F56" s="4"/>
      <c r="G56" s="4" t="s">
        <v>16</v>
      </c>
      <c r="H56" s="4" t="s">
        <v>17</v>
      </c>
      <c r="I56" s="4" t="s">
        <v>18</v>
      </c>
      <c r="K56" s="4" t="s">
        <v>8</v>
      </c>
      <c r="L56" s="4" t="s">
        <v>9</v>
      </c>
      <c r="M56" s="4" t="s">
        <v>10</v>
      </c>
    </row>
    <row r="57" spans="2:13" ht="21" x14ac:dyDescent="0.25">
      <c r="B57" s="6">
        <v>2008</v>
      </c>
      <c r="C57" s="7">
        <f>C40</f>
        <v>600000</v>
      </c>
      <c r="D57" s="7">
        <f t="shared" ref="D57:M57" si="8">D40</f>
        <v>600000</v>
      </c>
      <c r="E57" s="7">
        <f t="shared" si="8"/>
        <v>600000</v>
      </c>
      <c r="G57" s="7">
        <f t="shared" si="8"/>
        <v>600000</v>
      </c>
      <c r="H57" s="7">
        <f t="shared" si="8"/>
        <v>600000</v>
      </c>
      <c r="I57" s="7">
        <f t="shared" si="8"/>
        <v>600000</v>
      </c>
      <c r="K57" s="7">
        <f t="shared" si="8"/>
        <v>600000</v>
      </c>
      <c r="L57" s="7">
        <f t="shared" si="8"/>
        <v>600000</v>
      </c>
      <c r="M57" s="7">
        <f t="shared" si="8"/>
        <v>600000</v>
      </c>
    </row>
    <row r="58" spans="2:13" ht="21" x14ac:dyDescent="0.25">
      <c r="B58" s="6">
        <v>2009</v>
      </c>
      <c r="C58" s="7">
        <f>(C57*(1-$E$54))+(C57*(1-$E$54))*C23</f>
        <v>402888.5025</v>
      </c>
      <c r="D58" s="7">
        <f>(D57*(1-$E$54))+(D57*(1-$E$54))*D23</f>
        <v>418479.8835</v>
      </c>
      <c r="E58" s="7">
        <f>(E57*(1-$E$54))+(E57*(1-$E$54))*E23</f>
        <v>620530.65150000004</v>
      </c>
      <c r="G58" s="7">
        <f>(G57*(1-$I$54))+(G57*(1-$I$54))*G23</f>
        <v>418429.53419999999</v>
      </c>
      <c r="H58" s="7">
        <f>(H57*(1-$I$54))+(H57*(1-$I$54))*H23</f>
        <v>405301.43700000003</v>
      </c>
      <c r="I58" s="7">
        <f>(I57*(1-$I$54))+(I57*(1-$I$54))*I23</f>
        <v>635178.92940000002</v>
      </c>
      <c r="K58" s="7">
        <f>(K57*(1-$M$54))+(K57*(1-$M$54))*K23</f>
        <v>418759.14240000001</v>
      </c>
      <c r="L58" s="7">
        <f>(L57*(1-$M$54))+(L57*(1-$M$54))*L23</f>
        <v>405302.03519999998</v>
      </c>
      <c r="M58" s="7">
        <f>(M57*(1-$M$54))+(M57*(1-$M$54))*M23</f>
        <v>635723.88959999999</v>
      </c>
    </row>
    <row r="59" spans="2:13" ht="21" x14ac:dyDescent="0.25">
      <c r="B59" s="6">
        <v>2010</v>
      </c>
      <c r="C59" s="7">
        <f t="shared" ref="C59:C67" si="9">(C58*(1-$E$54))+(C58*(1-$E$54))*C24</f>
        <v>524717.99014875002</v>
      </c>
      <c r="D59" s="7">
        <f t="shared" ref="D59:D67" si="10">(D58*(1-$E$54))+(D58*(1-$E$54))*D24</f>
        <v>493261.40087250003</v>
      </c>
      <c r="E59" s="7">
        <f t="shared" ref="E59:E67" si="11">(E58*(1-$E$54))+(E58*(1-$E$54))*E24</f>
        <v>637649.76393000002</v>
      </c>
      <c r="G59" s="7">
        <f t="shared" ref="G59:G67" si="12">(G58*(1-$I$54))+(G58*(1-$I$54))*G24</f>
        <v>514663.26868679997</v>
      </c>
      <c r="H59" s="7">
        <f t="shared" ref="H59:H67" si="13">(H58*(1-$I$54))+(H58*(1-$I$54))*H24</f>
        <v>464046.93879419996</v>
      </c>
      <c r="I59" s="7">
        <f t="shared" ref="I59:I67" si="14">(I58*(1-$I$54))+(I58*(1-$I$54))*I24</f>
        <v>693020.09277300001</v>
      </c>
      <c r="K59" s="7">
        <f t="shared" ref="K59:K67" si="15">(K58*(1-$M$54))+(K58*(1-$M$54))*K24</f>
        <v>515823.27718980011</v>
      </c>
      <c r="L59" s="7">
        <f t="shared" ref="L59:L67" si="16">(L58*(1-$M$54))+(L58*(1-$M$54))*L24</f>
        <v>464046.93879419996</v>
      </c>
      <c r="M59" s="7">
        <f t="shared" ref="M59:M67" si="17">(M58*(1-$M$54))+(M58*(1-$M$54))*M24</f>
        <v>694419.85624679993</v>
      </c>
    </row>
    <row r="60" spans="2:13" ht="21" x14ac:dyDescent="0.25">
      <c r="B60" s="6">
        <v>2011</v>
      </c>
      <c r="C60" s="7">
        <f t="shared" si="9"/>
        <v>652838.22163913446</v>
      </c>
      <c r="D60" s="7">
        <f t="shared" si="10"/>
        <v>599700.38373621565</v>
      </c>
      <c r="E60" s="7">
        <f t="shared" si="11"/>
        <v>649959.7705474688</v>
      </c>
      <c r="G60" s="7">
        <f t="shared" si="12"/>
        <v>627076.28127364197</v>
      </c>
      <c r="H60" s="7">
        <f t="shared" si="13"/>
        <v>556377.60625218961</v>
      </c>
      <c r="I60" s="7">
        <f t="shared" si="14"/>
        <v>726985.47632426932</v>
      </c>
      <c r="K60" s="7">
        <f t="shared" si="15"/>
        <v>629150.30252273649</v>
      </c>
      <c r="L60" s="7">
        <f t="shared" si="16"/>
        <v>556343.11851352919</v>
      </c>
      <c r="M60" s="7">
        <f t="shared" si="17"/>
        <v>729255.12629783386</v>
      </c>
    </row>
    <row r="61" spans="2:13" ht="21" x14ac:dyDescent="0.25">
      <c r="B61" s="6">
        <v>2012</v>
      </c>
      <c r="C61" s="7">
        <f t="shared" si="9"/>
        <v>641386.34620621451</v>
      </c>
      <c r="D61" s="7">
        <f t="shared" si="10"/>
        <v>496441.4634055795</v>
      </c>
      <c r="E61" s="7">
        <f t="shared" si="11"/>
        <v>658242.24372727808</v>
      </c>
      <c r="G61" s="7">
        <f t="shared" si="12"/>
        <v>660953.51322734612</v>
      </c>
      <c r="H61" s="7">
        <f t="shared" si="13"/>
        <v>482078.80554512126</v>
      </c>
      <c r="I61" s="7">
        <f t="shared" si="14"/>
        <v>769405.66780538973</v>
      </c>
      <c r="K61" s="7">
        <f t="shared" si="15"/>
        <v>663941.98102933436</v>
      </c>
      <c r="L61" s="7">
        <f t="shared" si="16"/>
        <v>482378.18587442179</v>
      </c>
      <c r="M61" s="7">
        <f t="shared" si="17"/>
        <v>772710.70807440067</v>
      </c>
    </row>
    <row r="62" spans="2:13" ht="21" x14ac:dyDescent="0.25">
      <c r="B62" s="6">
        <v>2013</v>
      </c>
      <c r="C62" s="7">
        <f t="shared" si="9"/>
        <v>819692.43104508333</v>
      </c>
      <c r="D62" s="7">
        <f t="shared" si="10"/>
        <v>577829.77771314525</v>
      </c>
      <c r="E62" s="7">
        <f t="shared" si="11"/>
        <v>647478.53897887282</v>
      </c>
      <c r="G62" s="7">
        <f t="shared" si="12"/>
        <v>798021.38761883974</v>
      </c>
      <c r="H62" s="7">
        <f t="shared" si="13"/>
        <v>544759.54636248259</v>
      </c>
      <c r="I62" s="7">
        <f t="shared" si="14"/>
        <v>756110.94205671549</v>
      </c>
      <c r="K62" s="7">
        <f t="shared" si="15"/>
        <v>802496.84728201455</v>
      </c>
      <c r="L62" s="7">
        <f t="shared" si="16"/>
        <v>545412.66085374088</v>
      </c>
      <c r="M62" s="7">
        <f t="shared" si="17"/>
        <v>760164.38927938498</v>
      </c>
    </row>
    <row r="63" spans="2:13" ht="21" x14ac:dyDescent="0.25">
      <c r="B63" s="6">
        <v>2014</v>
      </c>
      <c r="C63" s="7">
        <f t="shared" si="9"/>
        <v>1035634.2306685596</v>
      </c>
      <c r="D63" s="7">
        <f t="shared" si="10"/>
        <v>748716.16036789957</v>
      </c>
      <c r="E63" s="7">
        <f t="shared" si="11"/>
        <v>650572.32379121566</v>
      </c>
      <c r="G63" s="7">
        <f t="shared" si="12"/>
        <v>1010754.8415477665</v>
      </c>
      <c r="H63" s="7">
        <f t="shared" si="13"/>
        <v>680975.10714972881</v>
      </c>
      <c r="I63" s="7">
        <f t="shared" si="14"/>
        <v>788145.22670356627</v>
      </c>
      <c r="K63" s="7">
        <f t="shared" si="15"/>
        <v>1017774.352968952</v>
      </c>
      <c r="L63" s="7">
        <f t="shared" si="16"/>
        <v>681958.61659918795</v>
      </c>
      <c r="M63" s="7">
        <f t="shared" si="17"/>
        <v>793357.41428922652</v>
      </c>
    </row>
    <row r="64" spans="2:13" ht="21" x14ac:dyDescent="0.25">
      <c r="B64" s="6">
        <v>2015</v>
      </c>
      <c r="C64" s="7">
        <f t="shared" si="9"/>
        <v>1101683.6703325296</v>
      </c>
      <c r="D64" s="7">
        <f t="shared" si="10"/>
        <v>729519.10899660236</v>
      </c>
      <c r="E64" s="7">
        <f t="shared" si="11"/>
        <v>648726.86713237653</v>
      </c>
      <c r="G64" s="7">
        <f t="shared" si="12"/>
        <v>1110707.7018173253</v>
      </c>
      <c r="H64" s="7">
        <f t="shared" si="13"/>
        <v>669556.06449933513</v>
      </c>
      <c r="I64" s="7">
        <f t="shared" si="14"/>
        <v>799938.67531400651</v>
      </c>
      <c r="K64" s="7">
        <f t="shared" si="15"/>
        <v>1119566.8078517357</v>
      </c>
      <c r="L64" s="7">
        <f t="shared" si="16"/>
        <v>671183.47505144833</v>
      </c>
      <c r="M64" s="7">
        <f t="shared" si="17"/>
        <v>806212.13736291113</v>
      </c>
    </row>
    <row r="65" spans="2:13" ht="21" x14ac:dyDescent="0.25">
      <c r="B65" s="6">
        <v>2016</v>
      </c>
      <c r="C65" s="7">
        <f t="shared" si="9"/>
        <v>1009470.0428567022</v>
      </c>
      <c r="D65" s="7">
        <f t="shared" si="10"/>
        <v>613011.66592377122</v>
      </c>
      <c r="E65" s="7">
        <f t="shared" si="11"/>
        <v>658384.09574295743</v>
      </c>
      <c r="G65" s="7">
        <f t="shared" si="12"/>
        <v>1073954.424061941</v>
      </c>
      <c r="H65" s="7">
        <f t="shared" si="13"/>
        <v>569262.59685658291</v>
      </c>
      <c r="I65" s="7">
        <f t="shared" si="14"/>
        <v>841898.31496912078</v>
      </c>
      <c r="K65" s="7">
        <f t="shared" si="15"/>
        <v>1083762.2270214108</v>
      </c>
      <c r="L65" s="7">
        <f t="shared" si="16"/>
        <v>571012.23299131379</v>
      </c>
      <c r="M65" s="7">
        <f t="shared" si="17"/>
        <v>849295.16970945674</v>
      </c>
    </row>
    <row r="66" spans="2:13" ht="21" x14ac:dyDescent="0.25">
      <c r="B66" s="6">
        <v>2017</v>
      </c>
      <c r="C66" s="7">
        <f t="shared" si="9"/>
        <v>1231500.9574883161</v>
      </c>
      <c r="D66" s="7">
        <f t="shared" si="10"/>
        <v>770965.42939180788</v>
      </c>
      <c r="E66" s="7">
        <f t="shared" si="11"/>
        <v>653635.72958840756</v>
      </c>
      <c r="G66" s="7">
        <f t="shared" si="12"/>
        <v>1311422.3744470938</v>
      </c>
      <c r="H66" s="7">
        <f t="shared" si="13"/>
        <v>703521.82185312104</v>
      </c>
      <c r="I66" s="7">
        <f t="shared" si="14"/>
        <v>844782.73159592145</v>
      </c>
      <c r="K66" s="7">
        <f t="shared" si="15"/>
        <v>1324485.7148775277</v>
      </c>
      <c r="L66" s="7">
        <f t="shared" si="16"/>
        <v>706173.1502788068</v>
      </c>
      <c r="M66" s="7">
        <f t="shared" si="17"/>
        <v>853010.02561818203</v>
      </c>
    </row>
    <row r="67" spans="2:13" ht="21" x14ac:dyDescent="0.25">
      <c r="B67" s="6">
        <v>2018</v>
      </c>
      <c r="C67" s="7">
        <f t="shared" si="9"/>
        <v>1423817.1419968228</v>
      </c>
      <c r="D67" s="7">
        <f t="shared" si="10"/>
        <v>833302.979020064</v>
      </c>
      <c r="E67" s="7">
        <f t="shared" si="11"/>
        <v>646035.60405901982</v>
      </c>
      <c r="G67" s="7">
        <f t="shared" si="12"/>
        <v>1514175.5344389454</v>
      </c>
      <c r="H67" s="7">
        <f t="shared" si="13"/>
        <v>761577.13696017151</v>
      </c>
      <c r="I67" s="7">
        <f t="shared" si="14"/>
        <v>829113.60718941945</v>
      </c>
      <c r="K67" s="7">
        <f t="shared" si="15"/>
        <v>1531004.6302155047</v>
      </c>
      <c r="L67" s="7">
        <f t="shared" si="16"/>
        <v>764994.3097775192</v>
      </c>
      <c r="M67" s="7">
        <f t="shared" si="17"/>
        <v>837988.70776103868</v>
      </c>
    </row>
    <row r="71" spans="2:13" x14ac:dyDescent="0.2">
      <c r="B71" s="10"/>
      <c r="C71" s="11"/>
      <c r="D71" s="11"/>
      <c r="G71" s="11"/>
      <c r="H71" s="11"/>
      <c r="K71" s="11"/>
      <c r="L71" s="11"/>
    </row>
    <row r="72" spans="2:13" ht="24" x14ac:dyDescent="0.3">
      <c r="B72" s="1"/>
      <c r="C72" s="2"/>
      <c r="D72" s="2"/>
      <c r="E72" s="2"/>
      <c r="F72" s="2"/>
      <c r="G72" s="2"/>
      <c r="H72" s="2"/>
      <c r="I72" s="2"/>
      <c r="K72" s="2"/>
      <c r="L72" s="2"/>
      <c r="M72" s="2"/>
    </row>
    <row r="73" spans="2:13" ht="18" x14ac:dyDescent="0.2">
      <c r="B73" s="3"/>
      <c r="C73" s="4"/>
      <c r="D73" s="4"/>
      <c r="E73" s="4"/>
      <c r="F73" s="4"/>
      <c r="G73" s="4"/>
      <c r="H73" s="4"/>
      <c r="I73" s="4"/>
      <c r="K73" s="4"/>
      <c r="L73" s="4"/>
      <c r="M73" s="4"/>
    </row>
    <row r="74" spans="2:13" ht="21" x14ac:dyDescent="0.25">
      <c r="B74" s="6"/>
      <c r="C74" s="7"/>
      <c r="D74" s="7"/>
      <c r="E74" s="7"/>
      <c r="G74" s="7"/>
      <c r="H74" s="7"/>
      <c r="I74" s="7"/>
      <c r="K74" s="7"/>
      <c r="L74" s="7"/>
      <c r="M74" s="7"/>
    </row>
    <row r="75" spans="2:13" ht="21" x14ac:dyDescent="0.25">
      <c r="B75" s="6"/>
      <c r="C75" s="7"/>
      <c r="D75" s="7"/>
      <c r="E75" s="7"/>
      <c r="G75" s="7"/>
      <c r="H75" s="7"/>
      <c r="I75" s="7"/>
      <c r="K75" s="7"/>
      <c r="L75" s="7"/>
      <c r="M75" s="7"/>
    </row>
    <row r="76" spans="2:13" ht="21" x14ac:dyDescent="0.25">
      <c r="B76" s="6"/>
      <c r="C76" s="7"/>
      <c r="D76" s="7"/>
      <c r="E76" s="7"/>
      <c r="G76" s="7"/>
      <c r="H76" s="7"/>
      <c r="I76" s="7"/>
      <c r="K76" s="7"/>
      <c r="L76" s="7"/>
      <c r="M76" s="7"/>
    </row>
    <row r="77" spans="2:13" ht="21" x14ac:dyDescent="0.25">
      <c r="B77" s="6"/>
      <c r="C77" s="7"/>
      <c r="D77" s="7"/>
      <c r="E77" s="7"/>
      <c r="G77" s="7"/>
      <c r="H77" s="7"/>
      <c r="I77" s="7"/>
      <c r="K77" s="7"/>
      <c r="L77" s="7"/>
      <c r="M77" s="7"/>
    </row>
    <row r="78" spans="2:13" ht="21" x14ac:dyDescent="0.25">
      <c r="B78" s="6"/>
      <c r="C78" s="7"/>
      <c r="D78" s="7"/>
      <c r="E78" s="7"/>
      <c r="G78" s="7"/>
      <c r="H78" s="7"/>
      <c r="I78" s="7"/>
      <c r="K78" s="7"/>
      <c r="L78" s="7"/>
      <c r="M78" s="7"/>
    </row>
    <row r="79" spans="2:13" ht="21" x14ac:dyDescent="0.25">
      <c r="B79" s="6"/>
      <c r="C79" s="7"/>
      <c r="D79" s="7"/>
      <c r="E79" s="7"/>
      <c r="G79" s="7"/>
      <c r="H79" s="7"/>
      <c r="I79" s="7"/>
      <c r="K79" s="7"/>
      <c r="L79" s="7"/>
      <c r="M79" s="7"/>
    </row>
    <row r="80" spans="2:13" ht="21" x14ac:dyDescent="0.25">
      <c r="B80" s="6"/>
      <c r="C80" s="7"/>
      <c r="D80" s="7"/>
      <c r="E80" s="7"/>
      <c r="G80" s="7"/>
      <c r="H80" s="7"/>
      <c r="I80" s="7"/>
      <c r="K80" s="7"/>
      <c r="L80" s="7"/>
      <c r="M80" s="7"/>
    </row>
    <row r="81" spans="2:13" ht="21" x14ac:dyDescent="0.25">
      <c r="B81" s="6"/>
      <c r="C81" s="7"/>
      <c r="D81" s="7"/>
      <c r="E81" s="7"/>
      <c r="G81" s="7"/>
      <c r="H81" s="7"/>
      <c r="I81" s="7"/>
      <c r="K81" s="7"/>
      <c r="L81" s="7"/>
      <c r="M81" s="7"/>
    </row>
    <row r="82" spans="2:13" ht="21" x14ac:dyDescent="0.25">
      <c r="B82" s="6"/>
      <c r="C82" s="7"/>
      <c r="D82" s="7"/>
      <c r="E82" s="7"/>
      <c r="G82" s="7"/>
      <c r="H82" s="7"/>
      <c r="I82" s="7"/>
      <c r="K82" s="7"/>
      <c r="L82" s="7"/>
      <c r="M82" s="7"/>
    </row>
    <row r="83" spans="2:13" ht="21" x14ac:dyDescent="0.25">
      <c r="B83" s="6"/>
      <c r="C83" s="7"/>
      <c r="D83" s="7"/>
      <c r="E83" s="7"/>
      <c r="G83" s="7"/>
      <c r="H83" s="7"/>
      <c r="I83" s="7"/>
      <c r="K83" s="7"/>
      <c r="L83" s="7"/>
      <c r="M83" s="7"/>
    </row>
    <row r="84" spans="2:13" ht="21" x14ac:dyDescent="0.25">
      <c r="B84" s="6"/>
      <c r="C84" s="7"/>
      <c r="D84" s="7"/>
      <c r="E84" s="7"/>
      <c r="G84" s="7"/>
      <c r="H84" s="7"/>
      <c r="I84" s="7"/>
      <c r="K84" s="7"/>
      <c r="L84" s="7"/>
      <c r="M84" s="7"/>
    </row>
  </sheetData>
  <mergeCells count="6">
    <mergeCell ref="C54:D54"/>
    <mergeCell ref="G54:H54"/>
    <mergeCell ref="K54:L54"/>
    <mergeCell ref="C71:D71"/>
    <mergeCell ref="G71:H71"/>
    <mergeCell ref="K71:L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Result Page</vt:lpstr>
      <vt:lpstr>Data Page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2018-06-26T17:12:57Z</dcterms:created>
  <dcterms:modified xsi:type="dcterms:W3CDTF">2018-06-26T19:29:28Z</dcterms:modified>
</cp:coreProperties>
</file>